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TRM\TRM_Account\งบการเงิน\SIRIPRT งบ 12-68\Audit Q4-68\SET\งบ set\"/>
    </mc:Choice>
  </mc:AlternateContent>
  <bookViews>
    <workbookView xWindow="-105" yWindow="-105" windowWidth="23250" windowHeight="12450"/>
  </bookViews>
  <sheets>
    <sheet name="5" sheetId="1" r:id="rId1"/>
    <sheet name="6" sheetId="2" r:id="rId2"/>
    <sheet name="7" sheetId="3" r:id="rId3"/>
    <sheet name="8" sheetId="4" r:id="rId4"/>
    <sheet name="9" sheetId="5" r:id="rId5"/>
  </sheets>
  <definedNames>
    <definedName name="_xlnm.Print_Area" localSheetId="0">'5'!$A$1:$I$39</definedName>
    <definedName name="_xlnm.Print_Area" localSheetId="1">'6'!$A$1:$J$40</definedName>
    <definedName name="_xlnm.Print_Area" localSheetId="2">'7'!$A$1:$J$39</definedName>
    <definedName name="_xlnm.Print_Area" localSheetId="3">'8'!$A$1:$S$31</definedName>
    <definedName name="_xlnm.Print_Area" localSheetId="4">'9'!$A$1:$K$44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" l="1"/>
  <c r="I32" i="5"/>
  <c r="I34" i="5"/>
  <c r="K23" i="4"/>
  <c r="K27" i="4" s="1"/>
  <c r="K14" i="4"/>
  <c r="K13" i="4" s="1"/>
  <c r="K15" i="4" s="1"/>
  <c r="I13" i="4"/>
  <c r="G24" i="1"/>
  <c r="J25" i="2"/>
  <c r="I23" i="4" l="1"/>
  <c r="I27" i="4" s="1"/>
  <c r="Q27" i="4" l="1"/>
  <c r="K30" i="5" l="1"/>
  <c r="K32" i="5" s="1"/>
  <c r="O25" i="4" l="1"/>
  <c r="O27" i="4" s="1"/>
  <c r="Q15" i="4"/>
  <c r="Q28" i="4" s="1"/>
  <c r="O15" i="4"/>
  <c r="I15" i="4"/>
  <c r="I28" i="4" l="1"/>
  <c r="O28" i="4"/>
  <c r="K28" i="4"/>
  <c r="S25" i="4"/>
  <c r="H29" i="2"/>
  <c r="H12" i="3" s="1"/>
  <c r="H14" i="2"/>
  <c r="J14" i="2"/>
  <c r="M13" i="4" l="1"/>
  <c r="M14" i="4"/>
  <c r="S27" i="4"/>
  <c r="S13" i="4"/>
  <c r="S15" i="4" s="1"/>
  <c r="M23" i="4"/>
  <c r="M21" i="4"/>
  <c r="H26" i="2"/>
  <c r="H13" i="3" s="1"/>
  <c r="H16" i="3" s="1"/>
  <c r="G17" i="1"/>
  <c r="M27" i="4" l="1"/>
  <c r="M15" i="4"/>
  <c r="H30" i="2"/>
  <c r="I10" i="5" s="1"/>
  <c r="I27" i="5" s="1"/>
  <c r="I33" i="5" s="1"/>
  <c r="I35" i="5" s="1"/>
  <c r="S28" i="4"/>
  <c r="J29" i="2" l="1"/>
  <c r="J26" i="2" l="1"/>
  <c r="J30" i="2" l="1"/>
  <c r="K10" i="5" s="1"/>
  <c r="K27" i="5" s="1"/>
  <c r="J13" i="3"/>
  <c r="J16" i="3" s="1"/>
  <c r="K33" i="5" l="1"/>
  <c r="K35" i="5" s="1"/>
  <c r="I30" i="1" l="1"/>
  <c r="H17" i="3" s="1"/>
  <c r="H18" i="3" s="1"/>
  <c r="G30" i="1"/>
  <c r="G32" i="1" s="1"/>
  <c r="I24" i="1"/>
  <c r="G25" i="1"/>
  <c r="I17" i="1"/>
  <c r="I32" i="1" l="1"/>
  <c r="J18" i="3"/>
  <c r="I25" i="1"/>
  <c r="M28" i="4" l="1"/>
</calcChain>
</file>

<file path=xl/sharedStrings.xml><?xml version="1.0" encoding="utf-8"?>
<sst xmlns="http://schemas.openxmlformats.org/spreadsheetml/2006/main" count="188" uniqueCount="144">
  <si>
    <t>Note</t>
  </si>
  <si>
    <t>December 31, 2024</t>
  </si>
  <si>
    <t>Assets</t>
  </si>
  <si>
    <t>Investments measured at fair value through profit or loss</t>
  </si>
  <si>
    <t xml:space="preserve">Investments in property at fair value </t>
  </si>
  <si>
    <t>Receivables</t>
  </si>
  <si>
    <t>From rental and service</t>
  </si>
  <si>
    <t>From interest</t>
  </si>
  <si>
    <t>Other receivable</t>
  </si>
  <si>
    <t>Other assets</t>
  </si>
  <si>
    <t>Total assets</t>
  </si>
  <si>
    <t>Liabilities</t>
  </si>
  <si>
    <t>Accrued expenses</t>
  </si>
  <si>
    <t>Deposits for rental and service</t>
  </si>
  <si>
    <t>Advance receipt for rental and service income</t>
  </si>
  <si>
    <t>Other liabilities</t>
  </si>
  <si>
    <t>Total liabilities</t>
  </si>
  <si>
    <t>Net assets</t>
  </si>
  <si>
    <t>Net assets:</t>
  </si>
  <si>
    <t>Trust registered and capital from the unitholders</t>
  </si>
  <si>
    <t xml:space="preserve">   </t>
  </si>
  <si>
    <t>170,000,000 units of Baht 11.2586 each</t>
  </si>
  <si>
    <t xml:space="preserve">Retained earnings </t>
  </si>
  <si>
    <t>Net asset value per unit (Baht)</t>
  </si>
  <si>
    <t>Notes to the financial statements are an integral part of these statements.</t>
  </si>
  <si>
    <t>Notes</t>
  </si>
  <si>
    <t>Audited</t>
  </si>
  <si>
    <t>Investment income</t>
  </si>
  <si>
    <t>Rental and service income</t>
  </si>
  <si>
    <t>Interest income</t>
  </si>
  <si>
    <t>Other income</t>
  </si>
  <si>
    <t>Total income</t>
  </si>
  <si>
    <t>Expenses</t>
  </si>
  <si>
    <t xml:space="preserve">Cost of rental and services </t>
  </si>
  <si>
    <t>REIT management fee</t>
  </si>
  <si>
    <t>Registrar fee</t>
  </si>
  <si>
    <t>Property management fee</t>
  </si>
  <si>
    <t>Professional fees</t>
  </si>
  <si>
    <t>Administrative expenses</t>
  </si>
  <si>
    <t>Total expenses</t>
  </si>
  <si>
    <t>Net gain from investing</t>
  </si>
  <si>
    <t>Net gains on investments</t>
  </si>
  <si>
    <t>Gain on changes in fair value of investments</t>
  </si>
  <si>
    <t>Total net gains on investments</t>
  </si>
  <si>
    <t>Increase in net assets resulting from operations</t>
  </si>
  <si>
    <t>Increase in net assets during period</t>
  </si>
  <si>
    <t>Net assets - beginning of period</t>
  </si>
  <si>
    <t>Net assets - end of period</t>
  </si>
  <si>
    <t>Percentage</t>
  </si>
  <si>
    <t>Type of investment</t>
  </si>
  <si>
    <t>Land title deed</t>
  </si>
  <si>
    <t>Area</t>
  </si>
  <si>
    <t>Cost</t>
  </si>
  <si>
    <t>Fair value</t>
  </si>
  <si>
    <t>of investment</t>
  </si>
  <si>
    <t>(Rai-Ngan-Sq. Wah)</t>
  </si>
  <si>
    <t>(%)</t>
  </si>
  <si>
    <t>2-3-13.4</t>
  </si>
  <si>
    <t>Maturity date</t>
  </si>
  <si>
    <t>Interest rate</t>
  </si>
  <si>
    <t>Total investments</t>
  </si>
  <si>
    <t>Cash flows from operating activities</t>
  </si>
  <si>
    <t>Increase in other liabilities</t>
  </si>
  <si>
    <t>Gains on changes in fair value of investments</t>
  </si>
  <si>
    <t>Supplemented cash flows information</t>
  </si>
  <si>
    <t>Non-cash item</t>
  </si>
  <si>
    <t>-</t>
  </si>
  <si>
    <t>SIRIPINYO REAL ESTATE INVESMENT TRUST</t>
  </si>
  <si>
    <t>STATEMENT OF FINANCIAL POSITION</t>
  </si>
  <si>
    <t>( Nattawat Atsawathanikkul)</t>
  </si>
  <si>
    <t>Executive Director</t>
  </si>
  <si>
    <t>STATEMENT OF COMPREHENSIVE INCOME</t>
  </si>
  <si>
    <t>STATEMENT OF CHANGES IN NET ASSETS</t>
  </si>
  <si>
    <t>SIRIPINYO REAL ESTATE INVESMENT TURST</t>
  </si>
  <si>
    <t>DETAILS OF INVESMENTS</t>
  </si>
  <si>
    <t>STATEMENT OF CASH FLOWS</t>
  </si>
  <si>
    <t>Adjustments to reconcile the increase (decrease) in net assets resulting</t>
  </si>
  <si>
    <t>Distributions to trust unitholders</t>
  </si>
  <si>
    <t/>
  </si>
  <si>
    <t>Trustee fee</t>
  </si>
  <si>
    <t xml:space="preserve">Distribution to unitholders </t>
  </si>
  <si>
    <t>Details of investments classified by type of investments</t>
  </si>
  <si>
    <t>form operations to net cash provided by (used in) operating activities:</t>
  </si>
  <si>
    <t>Cash flows from financing activities</t>
  </si>
  <si>
    <t>Net gains from investing</t>
  </si>
  <si>
    <t xml:space="preserve">Siripinyo Building Project </t>
  </si>
  <si>
    <t>May, 2025</t>
  </si>
  <si>
    <t xml:space="preserve">The Siam Commercial Bank Public </t>
  </si>
  <si>
    <t>Total investments in property at fair value</t>
  </si>
  <si>
    <t>Total investments measured at fair value through profit or loss</t>
  </si>
  <si>
    <t>Purchase of investments in mutual fund</t>
  </si>
  <si>
    <t>Purchase of investments in fixed deposits</t>
  </si>
  <si>
    <t>Investments in mutual fund</t>
  </si>
  <si>
    <t>Purchase of investments in property</t>
  </si>
  <si>
    <t>Fixed deposits</t>
  </si>
  <si>
    <t>Increase  in net assets resulting from operations during period</t>
  </si>
  <si>
    <t>December 31, 2025</t>
  </si>
  <si>
    <t>(Unit : Baht)</t>
  </si>
  <si>
    <t>For the year</t>
  </si>
  <si>
    <t xml:space="preserve"> ended December 31,</t>
  </si>
  <si>
    <t>FOR THE YEAR ENDED DECEMBER 31,2025</t>
  </si>
  <si>
    <t>As at December 31, 2025</t>
  </si>
  <si>
    <t>FOR THE YEAR ENDED DECEMBER 31, 2025</t>
  </si>
  <si>
    <t>6,7</t>
  </si>
  <si>
    <t>9,15</t>
  </si>
  <si>
    <t>REIT establishment expenses</t>
  </si>
  <si>
    <t>Investments measured at fair value through profit or loss (Note 6)</t>
  </si>
  <si>
    <t>Investments in property at fair value (Note 7)</t>
  </si>
  <si>
    <t xml:space="preserve">as from October 7, 2024 </t>
  </si>
  <si>
    <t>to December 31, 2024</t>
  </si>
  <si>
    <t>For the period</t>
  </si>
  <si>
    <t>For the year ended</t>
  </si>
  <si>
    <t xml:space="preserve"> December 31,</t>
  </si>
  <si>
    <t xml:space="preserve">Increase in capital from unitholders </t>
  </si>
  <si>
    <t>Company Limited (Note 15)</t>
  </si>
  <si>
    <t>May, 2026</t>
  </si>
  <si>
    <t>Cash received from the conversion of the Fund</t>
  </si>
  <si>
    <t xml:space="preserve">   Transfer in net assets as a result of conversion of the Fund</t>
  </si>
  <si>
    <t xml:space="preserve">   Presented deferred rental and service income as a part of investments in property</t>
  </si>
  <si>
    <t xml:space="preserve">   Transfer in investments in properties as a result of conversion  of the Fund</t>
  </si>
  <si>
    <t>Cash payment for lease liabilities</t>
  </si>
  <si>
    <t>2025</t>
  </si>
  <si>
    <t>2024</t>
  </si>
  <si>
    <t>Number of units issued - end of period (units)</t>
  </si>
  <si>
    <t>Finance costs</t>
  </si>
  <si>
    <t>(Baht)</t>
  </si>
  <si>
    <t>(Increase) decrease in receivables from rental and service</t>
  </si>
  <si>
    <t>(Increase) decrease in other receivable</t>
  </si>
  <si>
    <t>(Increase) decrease in other assets</t>
  </si>
  <si>
    <t>(Increase) decrease in deferred rental and service income</t>
  </si>
  <si>
    <t xml:space="preserve">Increase (decrease) in deposits for rental and service </t>
  </si>
  <si>
    <t>Lease liabilities</t>
  </si>
  <si>
    <t>Right of use machines</t>
  </si>
  <si>
    <t>Net cash flows received from operating activities</t>
  </si>
  <si>
    <t>Net cash flows received from (used in) financing activities</t>
  </si>
  <si>
    <t xml:space="preserve">   Location 475 Sri Ayutthaya Road, Thanon Phaya Thai Subdistrict, Ratchathewi District, Bangkok</t>
  </si>
  <si>
    <t>Decrease in receivables from interest</t>
  </si>
  <si>
    <t>Cash and cash at banks</t>
  </si>
  <si>
    <t>Net increase (decrease) in cash and cash at banks</t>
  </si>
  <si>
    <t>Cash and cash at banks at the beginning of period</t>
  </si>
  <si>
    <t>Cash and cash at banks at the ending of period</t>
  </si>
  <si>
    <t>Increase (decrease) in accrued expenses</t>
  </si>
  <si>
    <t>Increase (decrease) in advance receipt for rental and service income</t>
  </si>
  <si>
    <t>Krungsri KFS Plus - A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</si>
</sst>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87" formatCode="_(* #,##0_);_(* \(#,##0\);_(* &quot;-&quot;_);_(@_)"/>
    <numFmt numFmtId="188" formatCode="#,##0.0000_);\(#,##0.0000\)"/>
    <numFmt numFmtId="189" formatCode="_-* #,##0_-;\-* #,##0_-;_-* &quot;-&quot;??_-;_-@_-"/>
    <numFmt numFmtId="190" formatCode="_(* #,##0.00_);_(* \(#,##0.00\);_(* &quot;-&quot;_);_(@_)"/>
    <numFmt numFmtId="191" formatCode="0.0%"/>
    <numFmt numFmtId="192" formatCode="dd\-mmm\-yy_)"/>
    <numFmt numFmtId="193" formatCode="0.00_)"/>
    <numFmt numFmtId="194" formatCode="#,##0.00\ &quot;F&quot;;\-#,##0.00\ &quot;F&quot;"/>
    <numFmt numFmtId="195" formatCode="#,##0.0;\-#,##0.0"/>
  </numFmts>
  <fonts count="18">
    <font>
      <sz val="11"/>
      <color theme="1"/>
      <name val="Tahoma"/>
      <family val="2"/>
      <charset val="222"/>
      <scheme val="minor"/>
    </font>
    <font>
      <b/>
      <sz val="14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i/>
      <sz val="14"/>
      <name val="Angsana New"/>
      <family val="1"/>
    </font>
    <font>
      <sz val="11"/>
      <color theme="1"/>
      <name val="Tahoma"/>
      <family val="2"/>
      <charset val="222"/>
      <scheme val="minor"/>
    </font>
    <font>
      <sz val="14"/>
      <color theme="1"/>
      <name val="Angsana New"/>
      <family val="1"/>
    </font>
    <font>
      <sz val="16"/>
      <color theme="1"/>
      <name val="Angsana New"/>
      <family val="1"/>
    </font>
    <font>
      <b/>
      <u/>
      <sz val="14"/>
      <name val="Angsana New"/>
      <family val="1"/>
    </font>
    <font>
      <sz val="14"/>
      <name val="CordiaUPC"/>
      <family val="2"/>
      <charset val="222"/>
    </font>
    <font>
      <b/>
      <sz val="14"/>
      <color theme="1"/>
      <name val="Angsana New"/>
      <family val="1"/>
    </font>
    <font>
      <u/>
      <sz val="14"/>
      <color theme="1"/>
      <name val="Angsana New"/>
      <family val="1"/>
    </font>
    <font>
      <sz val="10"/>
      <name val="ApFont"/>
      <charset val="222"/>
    </font>
    <font>
      <sz val="14"/>
      <name val="AngsanaUPC"/>
      <family val="1"/>
      <charset val="222"/>
    </font>
    <font>
      <sz val="10"/>
      <name val="Arial"/>
      <family val="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43" fontId="5" fillId="0" borderId="0" applyFont="0" applyFill="0" applyBorder="0" applyAlignment="0" applyProtection="0"/>
    <xf numFmtId="0" fontId="9" fillId="0" borderId="0"/>
    <xf numFmtId="0" fontId="9" fillId="0" borderId="0"/>
    <xf numFmtId="0" fontId="12" fillId="0" borderId="0"/>
    <xf numFmtId="4" fontId="12" fillId="0" borderId="0" applyFont="0" applyFill="0" applyBorder="0" applyAlignment="0" applyProtection="0"/>
    <xf numFmtId="194" fontId="13" fillId="0" borderId="0"/>
    <xf numFmtId="192" fontId="13" fillId="0" borderId="0"/>
    <xf numFmtId="191" fontId="13" fillId="0" borderId="0"/>
    <xf numFmtId="38" fontId="15" fillId="3" borderId="0" applyNumberFormat="0" applyBorder="0" applyAlignment="0" applyProtection="0"/>
    <xf numFmtId="10" fontId="15" fillId="4" borderId="8" applyNumberFormat="0" applyBorder="0" applyAlignment="0" applyProtection="0"/>
    <xf numFmtId="37" fontId="16" fillId="0" borderId="0"/>
    <xf numFmtId="193" fontId="17" fillId="0" borderId="0"/>
    <xf numFmtId="9" fontId="12" fillId="0" borderId="0" applyFont="0" applyFill="0" applyBorder="0" applyAlignment="0" applyProtection="0"/>
    <xf numFmtId="10" fontId="14" fillId="0" borderId="0" applyFont="0" applyFill="0" applyBorder="0" applyAlignment="0" applyProtection="0"/>
    <xf numFmtId="1" fontId="14" fillId="0" borderId="9" applyNumberFormat="0" applyFill="0" applyAlignment="0" applyProtection="0">
      <alignment horizontal="center" vertical="center"/>
    </xf>
    <xf numFmtId="0" fontId="9" fillId="0" borderId="0"/>
    <xf numFmtId="0" fontId="14" fillId="0" borderId="0"/>
    <xf numFmtId="0" fontId="1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2" fillId="0" borderId="0"/>
  </cellStyleXfs>
  <cellXfs count="134">
    <xf numFmtId="0" fontId="0" fillId="0" borderId="0" xfId="0"/>
    <xf numFmtId="187" fontId="2" fillId="2" borderId="0" xfId="0" applyNumberFormat="1" applyFont="1" applyFill="1" applyAlignment="1">
      <alignment vertical="center"/>
    </xf>
    <xf numFmtId="187" fontId="2" fillId="2" borderId="1" xfId="0" applyNumberFormat="1" applyFont="1" applyFill="1" applyBorder="1" applyAlignment="1">
      <alignment vertical="center"/>
    </xf>
    <xf numFmtId="187" fontId="1" fillId="2" borderId="2" xfId="3" applyNumberFormat="1" applyFont="1" applyFill="1" applyBorder="1" applyAlignment="1">
      <alignment horizontal="right" vertical="center"/>
    </xf>
    <xf numFmtId="187" fontId="1" fillId="2" borderId="0" xfId="3" applyNumberFormat="1" applyFont="1" applyFill="1" applyAlignment="1">
      <alignment horizontal="right" vertical="center"/>
    </xf>
    <xf numFmtId="190" fontId="1" fillId="2" borderId="2" xfId="3" applyNumberFormat="1" applyFont="1" applyFill="1" applyBorder="1" applyAlignment="1">
      <alignment horizontal="right" vertical="center"/>
    </xf>
    <xf numFmtId="187" fontId="1" fillId="2" borderId="5" xfId="3" applyNumberFormat="1" applyFont="1" applyFill="1" applyBorder="1" applyAlignment="1">
      <alignment horizontal="right" vertical="center"/>
    </xf>
    <xf numFmtId="190" fontId="1" fillId="2" borderId="5" xfId="3" applyNumberFormat="1" applyFont="1" applyFill="1" applyBorder="1" applyAlignment="1">
      <alignment horizontal="right" vertical="center"/>
    </xf>
    <xf numFmtId="37" fontId="10" fillId="2" borderId="0" xfId="0" applyNumberFormat="1" applyFont="1" applyFill="1" applyAlignment="1">
      <alignment horizontal="left" vertical="center"/>
    </xf>
    <xf numFmtId="37" fontId="6" fillId="2" borderId="0" xfId="0" applyNumberFormat="1" applyFont="1" applyFill="1" applyAlignment="1">
      <alignment vertical="center"/>
    </xf>
    <xf numFmtId="37" fontId="10" fillId="2" borderId="0" xfId="0" quotePrefix="1" applyNumberFormat="1" applyFont="1" applyFill="1" applyAlignment="1">
      <alignment horizontal="left" vertical="center"/>
    </xf>
    <xf numFmtId="0" fontId="6" fillId="2" borderId="0" xfId="2" applyFont="1" applyFill="1" applyAlignment="1">
      <alignment horizontal="centerContinuous" vertical="center"/>
    </xf>
    <xf numFmtId="0" fontId="10" fillId="2" borderId="0" xfId="2" applyFont="1" applyFill="1" applyAlignment="1">
      <alignment horizontal="centerContinuous" vertical="center"/>
    </xf>
    <xf numFmtId="0" fontId="6" fillId="2" borderId="0" xfId="2" applyFont="1" applyFill="1" applyAlignment="1">
      <alignment horizontal="center" vertical="center"/>
    </xf>
    <xf numFmtId="37" fontId="6" fillId="2" borderId="0" xfId="2" applyNumberFormat="1" applyFont="1" applyFill="1" applyAlignment="1">
      <alignment horizontal="center" vertical="center"/>
    </xf>
    <xf numFmtId="37" fontId="10" fillId="2" borderId="0" xfId="2" applyNumberFormat="1" applyFont="1" applyFill="1" applyAlignment="1">
      <alignment horizontal="centerContinuous" vertical="center"/>
    </xf>
    <xf numFmtId="0" fontId="6" fillId="2" borderId="0" xfId="2" applyFont="1" applyFill="1" applyAlignment="1">
      <alignment vertical="center"/>
    </xf>
    <xf numFmtId="0" fontId="10" fillId="2" borderId="0" xfId="2" applyFont="1" applyFill="1" applyAlignment="1">
      <alignment vertical="center"/>
    </xf>
    <xf numFmtId="37" fontId="10" fillId="2" borderId="0" xfId="2" applyNumberFormat="1" applyFont="1" applyFill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4" xfId="2" applyFont="1" applyFill="1" applyBorder="1" applyAlignment="1">
      <alignment horizontal="center" vertical="center"/>
    </xf>
    <xf numFmtId="37" fontId="6" fillId="2" borderId="4" xfId="2" applyNumberFormat="1" applyFont="1" applyFill="1" applyBorder="1" applyAlignment="1">
      <alignment horizontal="center" vertical="center"/>
    </xf>
    <xf numFmtId="37" fontId="6" fillId="2" borderId="4" xfId="2" applyNumberFormat="1" applyFont="1" applyFill="1" applyBorder="1" applyAlignment="1">
      <alignment vertical="center"/>
    </xf>
    <xf numFmtId="37" fontId="10" fillId="2" borderId="4" xfId="0" quotePrefix="1" applyNumberFormat="1" applyFont="1" applyFill="1" applyBorder="1" applyAlignment="1">
      <alignment horizontal="left" vertical="center"/>
    </xf>
    <xf numFmtId="0" fontId="11" fillId="2" borderId="0" xfId="2" applyFont="1" applyFill="1" applyAlignment="1">
      <alignment horizontal="center" vertical="center"/>
    </xf>
    <xf numFmtId="0" fontId="11" fillId="2" borderId="0" xfId="2" applyFont="1" applyFill="1" applyAlignment="1">
      <alignment vertical="center"/>
    </xf>
    <xf numFmtId="37" fontId="6" fillId="2" borderId="0" xfId="2" quotePrefix="1" applyNumberFormat="1" applyFont="1" applyFill="1" applyAlignment="1">
      <alignment horizontal="center" vertical="center"/>
    </xf>
    <xf numFmtId="187" fontId="6" fillId="2" borderId="0" xfId="3" applyNumberFormat="1" applyFont="1" applyFill="1" applyAlignment="1">
      <alignment horizontal="right" vertical="center"/>
    </xf>
    <xf numFmtId="190" fontId="6" fillId="2" borderId="0" xfId="3" applyNumberFormat="1" applyFont="1" applyFill="1" applyAlignment="1">
      <alignment horizontal="right" vertical="center"/>
    </xf>
    <xf numFmtId="187" fontId="10" fillId="2" borderId="2" xfId="3" applyNumberFormat="1" applyFont="1" applyFill="1" applyBorder="1" applyAlignment="1">
      <alignment horizontal="right" vertical="center"/>
    </xf>
    <xf numFmtId="187" fontId="10" fillId="2" borderId="0" xfId="3" applyNumberFormat="1" applyFont="1" applyFill="1" applyAlignment="1">
      <alignment horizontal="right" vertical="center"/>
    </xf>
    <xf numFmtId="190" fontId="10" fillId="2" borderId="2" xfId="3" applyNumberFormat="1" applyFont="1" applyFill="1" applyBorder="1" applyAlignment="1">
      <alignment horizontal="right" vertical="center"/>
    </xf>
    <xf numFmtId="37" fontId="10" fillId="2" borderId="0" xfId="2" applyNumberFormat="1" applyFont="1" applyFill="1" applyAlignment="1">
      <alignment horizontal="right" vertical="center"/>
    </xf>
    <xf numFmtId="37" fontId="6" fillId="2" borderId="0" xfId="3" applyNumberFormat="1" applyFont="1" applyFill="1" applyAlignment="1">
      <alignment vertical="center"/>
    </xf>
    <xf numFmtId="37" fontId="10" fillId="2" borderId="0" xfId="3" applyNumberFormat="1" applyFont="1" applyFill="1" applyAlignment="1">
      <alignment vertical="center"/>
    </xf>
    <xf numFmtId="39" fontId="6" fillId="2" borderId="0" xfId="3" applyNumberFormat="1" applyFont="1" applyFill="1" applyAlignment="1">
      <alignment vertical="center"/>
    </xf>
    <xf numFmtId="39" fontId="10" fillId="2" borderId="0" xfId="3" applyNumberFormat="1" applyFont="1" applyFill="1" applyAlignment="1">
      <alignment vertical="center"/>
    </xf>
    <xf numFmtId="37" fontId="6" fillId="2" borderId="0" xfId="2" applyNumberFormat="1" applyFont="1" applyFill="1" applyAlignment="1">
      <alignment vertical="center"/>
    </xf>
    <xf numFmtId="43" fontId="6" fillId="2" borderId="0" xfId="1" applyFont="1" applyFill="1" applyAlignment="1">
      <alignment vertical="center"/>
    </xf>
    <xf numFmtId="39" fontId="10" fillId="2" borderId="0" xfId="3" applyNumberFormat="1" applyFont="1" applyFill="1" applyAlignment="1">
      <alignment horizontal="right" vertical="center"/>
    </xf>
    <xf numFmtId="37" fontId="11" fillId="2" borderId="0" xfId="3" applyNumberFormat="1" applyFont="1" applyFill="1" applyAlignment="1">
      <alignment horizontal="center" vertical="center"/>
    </xf>
    <xf numFmtId="0" fontId="11" fillId="2" borderId="0" xfId="3" applyFont="1" applyFill="1" applyAlignment="1">
      <alignment horizontal="centerContinuous" vertical="center"/>
    </xf>
    <xf numFmtId="39" fontId="11" fillId="2" borderId="0" xfId="3" applyNumberFormat="1" applyFont="1" applyFill="1" applyAlignment="1">
      <alignment horizontal="center" vertical="center"/>
    </xf>
    <xf numFmtId="37" fontId="6" fillId="2" borderId="0" xfId="3" applyNumberFormat="1" applyFont="1" applyFill="1" applyAlignment="1">
      <alignment horizontal="center" vertical="center"/>
    </xf>
    <xf numFmtId="2" fontId="6" fillId="2" borderId="0" xfId="3" applyNumberFormat="1" applyFont="1" applyFill="1" applyAlignment="1">
      <alignment horizontal="center" vertical="center"/>
    </xf>
    <xf numFmtId="0" fontId="6" fillId="2" borderId="0" xfId="3" applyFont="1" applyFill="1" applyAlignment="1">
      <alignment horizontal="centerContinuous" vertical="center"/>
    </xf>
    <xf numFmtId="37" fontId="6" fillId="2" borderId="0" xfId="2" applyNumberFormat="1" applyFont="1" applyFill="1" applyAlignment="1">
      <alignment horizontal="centerContinuous" vertical="center"/>
    </xf>
    <xf numFmtId="37" fontId="6" fillId="2" borderId="0" xfId="2" applyNumberFormat="1" applyFont="1" applyFill="1" applyAlignment="1">
      <alignment horizontal="right" vertical="center"/>
    </xf>
    <xf numFmtId="0" fontId="6" fillId="2" borderId="0" xfId="2" applyFont="1" applyFill="1" applyAlignment="1">
      <alignment horizontal="right" vertical="center"/>
    </xf>
    <xf numFmtId="37" fontId="6" fillId="2" borderId="0" xfId="3" applyNumberFormat="1" applyFont="1" applyFill="1" applyAlignment="1">
      <alignment horizontal="right" vertical="center"/>
    </xf>
    <xf numFmtId="0" fontId="6" fillId="2" borderId="0" xfId="3" applyFont="1" applyFill="1" applyAlignment="1">
      <alignment vertical="center"/>
    </xf>
    <xf numFmtId="0" fontId="6" fillId="2" borderId="0" xfId="3" applyFont="1" applyFill="1" applyAlignment="1">
      <alignment horizontal="right" vertical="center" textRotation="180"/>
    </xf>
    <xf numFmtId="190" fontId="1" fillId="2" borderId="0" xfId="3" applyNumberFormat="1" applyFont="1" applyFill="1" applyAlignment="1">
      <alignment horizontal="right" vertical="center"/>
    </xf>
    <xf numFmtId="0" fontId="6" fillId="2" borderId="0" xfId="2" applyFont="1" applyFill="1" applyAlignment="1">
      <alignment horizontal="left" vertical="center"/>
    </xf>
    <xf numFmtId="0" fontId="0" fillId="2" borderId="0" xfId="0" applyFill="1"/>
    <xf numFmtId="0" fontId="6" fillId="2" borderId="0" xfId="0" applyFont="1" applyFill="1"/>
    <xf numFmtId="37" fontId="2" fillId="2" borderId="0" xfId="0" applyNumberFormat="1" applyFont="1" applyFill="1" applyAlignment="1">
      <alignment vertical="center"/>
    </xf>
    <xf numFmtId="37" fontId="1" fillId="2" borderId="0" xfId="0" applyNumberFormat="1" applyFont="1" applyFill="1" applyAlignment="1">
      <alignment horizontal="left" vertical="center"/>
    </xf>
    <xf numFmtId="37" fontId="1" fillId="2" borderId="1" xfId="0" applyNumberFormat="1" applyFont="1" applyFill="1" applyBorder="1" applyAlignment="1">
      <alignment horizontal="left" vertical="center"/>
    </xf>
    <xf numFmtId="37" fontId="1" fillId="2" borderId="0" xfId="0" applyNumberFormat="1" applyFont="1" applyFill="1" applyAlignment="1">
      <alignment horizontal="right" vertical="center"/>
    </xf>
    <xf numFmtId="37" fontId="2" fillId="2" borderId="2" xfId="0" applyNumberFormat="1" applyFont="1" applyFill="1" applyBorder="1" applyAlignment="1">
      <alignment vertical="center"/>
    </xf>
    <xf numFmtId="37" fontId="1" fillId="2" borderId="2" xfId="0" applyNumberFormat="1" applyFont="1" applyFill="1" applyBorder="1" applyAlignment="1">
      <alignment horizontal="center" vertical="center"/>
    </xf>
    <xf numFmtId="37" fontId="1" fillId="2" borderId="1" xfId="0" applyNumberFormat="1" applyFont="1" applyFill="1" applyBorder="1" applyAlignment="1">
      <alignment horizontal="center" vertical="center"/>
    </xf>
    <xf numFmtId="37" fontId="1" fillId="2" borderId="1" xfId="0" quotePrefix="1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" fillId="2" borderId="2" xfId="0" quotePrefix="1" applyFont="1" applyFill="1" applyBorder="1" applyAlignment="1">
      <alignment horizontal="center" vertical="center"/>
    </xf>
    <xf numFmtId="37" fontId="2" fillId="2" borderId="4" xfId="0" applyNumberFormat="1" applyFont="1" applyFill="1" applyBorder="1" applyAlignment="1">
      <alignment vertical="center"/>
    </xf>
    <xf numFmtId="37" fontId="1" fillId="2" borderId="0" xfId="0" applyNumberFormat="1" applyFont="1" applyFill="1" applyAlignment="1">
      <alignment horizontal="center" vertical="center"/>
    </xf>
    <xf numFmtId="37" fontId="1" fillId="2" borderId="0" xfId="0" quotePrefix="1" applyNumberFormat="1" applyFont="1" applyFill="1" applyAlignment="1">
      <alignment horizontal="left" vertical="center"/>
    </xf>
    <xf numFmtId="0" fontId="1" fillId="2" borderId="0" xfId="0" quotePrefix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37" fontId="1" fillId="2" borderId="0" xfId="0" applyNumberFormat="1" applyFont="1" applyFill="1" applyAlignment="1">
      <alignment vertical="center"/>
    </xf>
    <xf numFmtId="37" fontId="2" fillId="2" borderId="0" xfId="0" applyNumberFormat="1" applyFont="1" applyFill="1" applyAlignment="1">
      <alignment horizontal="center" vertical="center"/>
    </xf>
    <xf numFmtId="37" fontId="2" fillId="2" borderId="0" xfId="0" applyNumberFormat="1" applyFont="1" applyFill="1" applyAlignment="1">
      <alignment horizontal="left" vertical="center"/>
    </xf>
    <xf numFmtId="37" fontId="4" fillId="2" borderId="0" xfId="0" applyNumberFormat="1" applyFont="1" applyFill="1" applyAlignment="1">
      <alignment horizontal="center" vertical="center"/>
    </xf>
    <xf numFmtId="187" fontId="2" fillId="2" borderId="1" xfId="0" applyNumberFormat="1" applyFont="1" applyFill="1" applyBorder="1" applyAlignment="1">
      <alignment horizontal="right" vertical="center"/>
    </xf>
    <xf numFmtId="187" fontId="2" fillId="2" borderId="2" xfId="0" applyNumberFormat="1" applyFont="1" applyFill="1" applyBorder="1" applyAlignment="1">
      <alignment horizontal="right" vertical="center"/>
    </xf>
    <xf numFmtId="187" fontId="2" fillId="2" borderId="0" xfId="0" applyNumberFormat="1" applyFont="1" applyFill="1" applyAlignment="1">
      <alignment horizontal="right" vertical="center"/>
    </xf>
    <xf numFmtId="187" fontId="2" fillId="2" borderId="3" xfId="0" applyNumberFormat="1" applyFont="1" applyFill="1" applyBorder="1" applyAlignment="1">
      <alignment horizontal="right" vertical="center"/>
    </xf>
    <xf numFmtId="187" fontId="2" fillId="2" borderId="0" xfId="0" quotePrefix="1" applyNumberFormat="1" applyFont="1" applyFill="1" applyAlignment="1">
      <alignment horizontal="right" vertical="center"/>
    </xf>
    <xf numFmtId="188" fontId="2" fillId="2" borderId="0" xfId="0" applyNumberFormat="1" applyFont="1" applyFill="1" applyAlignment="1">
      <alignment horizontal="right" vertical="center"/>
    </xf>
    <xf numFmtId="37" fontId="2" fillId="2" borderId="0" xfId="0" applyNumberFormat="1" applyFont="1" applyFill="1" applyAlignment="1">
      <alignment horizontal="right" vertical="center"/>
    </xf>
    <xf numFmtId="37" fontId="2" fillId="2" borderId="6" xfId="0" applyNumberFormat="1" applyFont="1" applyFill="1" applyBorder="1" applyAlignment="1">
      <alignment vertical="center"/>
    </xf>
    <xf numFmtId="37" fontId="1" fillId="2" borderId="1" xfId="0" applyNumberFormat="1" applyFont="1" applyFill="1" applyBorder="1" applyAlignment="1">
      <alignment horizontal="right" vertical="center"/>
    </xf>
    <xf numFmtId="37" fontId="1" fillId="2" borderId="4" xfId="0" applyNumberFormat="1" applyFont="1" applyFill="1" applyBorder="1" applyAlignment="1">
      <alignment horizontal="left" vertical="center"/>
    </xf>
    <xf numFmtId="0" fontId="1" fillId="2" borderId="4" xfId="0" applyFont="1" applyFill="1" applyBorder="1"/>
    <xf numFmtId="0" fontId="1" fillId="2" borderId="0" xfId="0" applyFont="1" applyFill="1"/>
    <xf numFmtId="0" fontId="8" fillId="2" borderId="1" xfId="0" applyFont="1" applyFill="1" applyBorder="1" applyAlignment="1">
      <alignment horizontal="center" vertical="center"/>
    </xf>
    <xf numFmtId="37" fontId="1" fillId="2" borderId="0" xfId="0" quotePrefix="1" applyNumberFormat="1" applyFont="1" applyFill="1" applyAlignment="1">
      <alignment horizontal="center" vertical="center"/>
    </xf>
    <xf numFmtId="37" fontId="2" fillId="2" borderId="1" xfId="0" applyNumberFormat="1" applyFont="1" applyFill="1" applyBorder="1" applyAlignment="1">
      <alignment horizontal="right" vertical="center"/>
    </xf>
    <xf numFmtId="37" fontId="2" fillId="2" borderId="0" xfId="0" quotePrefix="1" applyNumberFormat="1" applyFont="1" applyFill="1" applyAlignment="1">
      <alignment horizontal="left" vertical="center"/>
    </xf>
    <xf numFmtId="37" fontId="2" fillId="2" borderId="1" xfId="1" applyNumberFormat="1" applyFont="1" applyFill="1" applyBorder="1" applyAlignment="1">
      <alignment horizontal="right" vertical="center"/>
    </xf>
    <xf numFmtId="187" fontId="2" fillId="2" borderId="1" xfId="1" applyNumberFormat="1" applyFont="1" applyFill="1" applyBorder="1" applyAlignment="1">
      <alignment horizontal="right" vertical="center"/>
    </xf>
    <xf numFmtId="187" fontId="2" fillId="2" borderId="2" xfId="1" applyNumberFormat="1" applyFont="1" applyFill="1" applyBorder="1" applyAlignment="1">
      <alignment vertical="center"/>
    </xf>
    <xf numFmtId="187" fontId="2" fillId="2" borderId="3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left"/>
    </xf>
    <xf numFmtId="0" fontId="7" fillId="2" borderId="0" xfId="0" applyFont="1" applyFill="1"/>
    <xf numFmtId="0" fontId="10" fillId="2" borderId="0" xfId="0" applyFont="1" applyFill="1"/>
    <xf numFmtId="0" fontId="1" fillId="2" borderId="1" xfId="0" quotePrefix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89" fontId="2" fillId="2" borderId="3" xfId="0" applyNumberFormat="1" applyFont="1" applyFill="1" applyBorder="1" applyAlignment="1">
      <alignment vertical="center"/>
    </xf>
    <xf numFmtId="37" fontId="1" fillId="2" borderId="4" xfId="0" applyNumberFormat="1" applyFont="1" applyFill="1" applyBorder="1" applyAlignment="1">
      <alignment vertical="center"/>
    </xf>
    <xf numFmtId="37" fontId="2" fillId="2" borderId="3" xfId="0" applyNumberFormat="1" applyFont="1" applyFill="1" applyBorder="1" applyAlignment="1">
      <alignment vertical="center"/>
    </xf>
    <xf numFmtId="0" fontId="11" fillId="2" borderId="1" xfId="2" applyFont="1" applyFill="1" applyBorder="1" applyAlignment="1">
      <alignment horizontal="centerContinuous" vertic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1" xfId="2" applyFont="1" applyFill="1" applyBorder="1" applyAlignment="1">
      <alignment horizontal="centerContinuous" vertical="center"/>
    </xf>
    <xf numFmtId="0" fontId="6" fillId="2" borderId="1" xfId="2" applyFont="1" applyFill="1" applyBorder="1" applyAlignment="1">
      <alignment horizontal="center" vertical="center"/>
    </xf>
    <xf numFmtId="37" fontId="6" fillId="2" borderId="1" xfId="2" applyNumberFormat="1" applyFont="1" applyFill="1" applyBorder="1" applyAlignment="1">
      <alignment horizontal="center" vertical="center"/>
    </xf>
    <xf numFmtId="37" fontId="10" fillId="2" borderId="2" xfId="2" applyNumberFormat="1" applyFont="1" applyFill="1" applyBorder="1" applyAlignment="1">
      <alignment vertical="center"/>
    </xf>
    <xf numFmtId="187" fontId="7" fillId="2" borderId="0" xfId="0" applyNumberFormat="1" applyFont="1" applyFill="1"/>
    <xf numFmtId="39" fontId="6" fillId="2" borderId="0" xfId="2" applyNumberFormat="1" applyFont="1" applyFill="1" applyAlignment="1">
      <alignment vertical="center"/>
    </xf>
    <xf numFmtId="187" fontId="2" fillId="2" borderId="4" xfId="0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horizontal="left" vertical="center" wrapText="1"/>
    </xf>
    <xf numFmtId="37" fontId="2" fillId="2" borderId="0" xfId="1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37" fontId="2" fillId="2" borderId="1" xfId="0" applyNumberFormat="1" applyFont="1" applyFill="1" applyBorder="1" applyAlignment="1">
      <alignment vertical="center"/>
    </xf>
    <xf numFmtId="195" fontId="2" fillId="2" borderId="0" xfId="0" applyNumberFormat="1" applyFont="1" applyFill="1" applyAlignment="1">
      <alignment horizontal="center" vertical="center"/>
    </xf>
    <xf numFmtId="0" fontId="2" fillId="2" borderId="0" xfId="2" applyFont="1" applyFill="1" applyAlignment="1">
      <alignment vertical="center"/>
    </xf>
    <xf numFmtId="187" fontId="2" fillId="2" borderId="0" xfId="3" applyNumberFormat="1" applyFont="1" applyFill="1" applyAlignment="1">
      <alignment horizontal="right" vertical="center"/>
    </xf>
    <xf numFmtId="37" fontId="1" fillId="2" borderId="0" xfId="0" applyNumberFormat="1" applyFont="1" applyFill="1" applyAlignment="1">
      <alignment horizontal="left" vertical="center"/>
    </xf>
    <xf numFmtId="37" fontId="2" fillId="2" borderId="0" xfId="0" applyNumberFormat="1" applyFont="1" applyFill="1" applyAlignment="1">
      <alignment horizontal="center" vertical="center"/>
    </xf>
    <xf numFmtId="37" fontId="2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37" fontId="1" fillId="2" borderId="4" xfId="0" applyNumberFormat="1" applyFont="1" applyFill="1" applyBorder="1" applyAlignment="1">
      <alignment horizontal="center"/>
    </xf>
    <xf numFmtId="37" fontId="1" fillId="2" borderId="0" xfId="0" applyNumberFormat="1" applyFont="1" applyFill="1" applyAlignment="1">
      <alignment horizontal="center"/>
    </xf>
    <xf numFmtId="37" fontId="1" fillId="2" borderId="1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/>
    </xf>
    <xf numFmtId="0" fontId="6" fillId="2" borderId="0" xfId="2" applyFont="1" applyFill="1" applyAlignment="1">
      <alignment horizontal="left" vertical="center" wrapText="1"/>
    </xf>
    <xf numFmtId="37" fontId="10" fillId="2" borderId="0" xfId="0" applyNumberFormat="1" applyFont="1" applyFill="1" applyAlignment="1">
      <alignment horizontal="left" vertical="center"/>
    </xf>
    <xf numFmtId="0" fontId="10" fillId="2" borderId="1" xfId="2" quotePrefix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4" xfId="2" quotePrefix="1" applyFont="1" applyFill="1" applyBorder="1" applyAlignment="1">
      <alignment horizontal="center" vertical="center"/>
    </xf>
  </cellXfs>
  <cellStyles count="23">
    <cellStyle name="Comma" xfId="1" builtinId="3"/>
    <cellStyle name="Comma 13 2 2" xfId="20"/>
    <cellStyle name="Comma 2" xfId="21"/>
    <cellStyle name="Comma 2 2 4" xfId="19"/>
    <cellStyle name="Comma 3" xfId="5"/>
    <cellStyle name="comma zerodec" xfId="6"/>
    <cellStyle name="Currency1" xfId="7"/>
    <cellStyle name="Dollar (zero dec)" xfId="8"/>
    <cellStyle name="Grey" xfId="9"/>
    <cellStyle name="Input [yellow]" xfId="10"/>
    <cellStyle name="no dec" xfId="11"/>
    <cellStyle name="Normal" xfId="0" builtinId="0"/>
    <cellStyle name="Normal - Style1" xfId="12"/>
    <cellStyle name="Normal 10 2" xfId="18"/>
    <cellStyle name="Normal 2" xfId="22"/>
    <cellStyle name="Normal 2 12 2" xfId="17"/>
    <cellStyle name="Normal 3" xfId="4"/>
    <cellStyle name="Normal 3 2" xfId="16"/>
    <cellStyle name="Normal_detail of investment (e) - Qtr3'07" xfId="2"/>
    <cellStyle name="Normal_detail of investment (t) - Qtr3'07 2" xfId="3"/>
    <cellStyle name="Percent [2]" xfId="14"/>
    <cellStyle name="Percent 2" xfId="13"/>
    <cellStyle name="Quantity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Normal="100" zoomScaleSheetLayoutView="100" workbookViewId="0"/>
  </sheetViews>
  <sheetFormatPr defaultColWidth="9.125" defaultRowHeight="14.25"/>
  <cols>
    <col min="1" max="1" width="3.125" style="54" customWidth="1"/>
    <col min="2" max="3" width="9.125" style="54"/>
    <col min="4" max="4" width="24.75" style="54" customWidth="1"/>
    <col min="5" max="5" width="9.125" style="54"/>
    <col min="6" max="6" width="1.25" style="54" customWidth="1"/>
    <col min="7" max="7" width="16.625" style="54" customWidth="1"/>
    <col min="8" max="8" width="1.375" style="54" customWidth="1"/>
    <col min="9" max="9" width="16.625" style="54" customWidth="1"/>
    <col min="10" max="16384" width="9.125" style="54"/>
  </cols>
  <sheetData>
    <row r="1" spans="1:10" ht="21">
      <c r="I1" s="55">
        <v>5</v>
      </c>
    </row>
    <row r="2" spans="1:10" ht="21">
      <c r="A2" s="120" t="s">
        <v>67</v>
      </c>
      <c r="B2" s="120"/>
      <c r="C2" s="120"/>
      <c r="D2" s="120"/>
      <c r="E2" s="120"/>
      <c r="F2" s="120"/>
      <c r="G2" s="120"/>
      <c r="H2" s="120"/>
      <c r="I2" s="120"/>
      <c r="J2" s="56"/>
    </row>
    <row r="3" spans="1:10" ht="21">
      <c r="A3" s="57" t="s">
        <v>68</v>
      </c>
      <c r="B3" s="57"/>
      <c r="C3" s="57"/>
      <c r="D3" s="57"/>
      <c r="E3" s="57"/>
      <c r="F3" s="57"/>
      <c r="G3" s="57"/>
      <c r="H3" s="57"/>
      <c r="I3" s="57"/>
      <c r="J3" s="56"/>
    </row>
    <row r="4" spans="1:10" ht="21">
      <c r="A4" s="57" t="s">
        <v>101</v>
      </c>
      <c r="B4" s="57"/>
      <c r="C4" s="57"/>
      <c r="D4" s="57"/>
      <c r="E4" s="57"/>
      <c r="F4" s="57"/>
      <c r="G4" s="57"/>
      <c r="H4" s="57"/>
      <c r="I4" s="57"/>
      <c r="J4" s="56"/>
    </row>
    <row r="5" spans="1:10" ht="21">
      <c r="A5" s="57"/>
      <c r="B5" s="58"/>
      <c r="C5" s="57"/>
      <c r="D5" s="58"/>
      <c r="E5" s="57"/>
      <c r="F5" s="58"/>
      <c r="G5" s="58"/>
      <c r="H5" s="57"/>
      <c r="I5" s="59" t="s">
        <v>97</v>
      </c>
      <c r="J5" s="56"/>
    </row>
    <row r="6" spans="1:10" ht="21">
      <c r="A6" s="60"/>
      <c r="B6" s="56"/>
      <c r="C6" s="60"/>
      <c r="D6" s="60"/>
      <c r="E6" s="61" t="s">
        <v>25</v>
      </c>
      <c r="F6" s="62"/>
      <c r="G6" s="63" t="s">
        <v>121</v>
      </c>
      <c r="H6" s="64"/>
      <c r="I6" s="65" t="s">
        <v>122</v>
      </c>
      <c r="J6" s="56"/>
    </row>
    <row r="7" spans="1:10" ht="21">
      <c r="A7" s="56"/>
      <c r="B7" s="66"/>
      <c r="C7" s="56"/>
      <c r="D7" s="56"/>
      <c r="E7" s="67"/>
      <c r="F7" s="67"/>
      <c r="G7" s="68"/>
      <c r="H7" s="64"/>
      <c r="I7" s="69"/>
      <c r="J7" s="56"/>
    </row>
    <row r="8" spans="1:10" ht="21">
      <c r="A8" s="71" t="s">
        <v>2</v>
      </c>
      <c r="B8" s="56"/>
      <c r="C8" s="56"/>
      <c r="D8" s="56"/>
      <c r="E8" s="56"/>
      <c r="F8" s="56"/>
      <c r="G8" s="56"/>
      <c r="H8" s="56"/>
      <c r="I8" s="56"/>
      <c r="J8" s="56"/>
    </row>
    <row r="9" spans="1:10" ht="21">
      <c r="A9" s="56" t="s">
        <v>3</v>
      </c>
      <c r="B9" s="56"/>
      <c r="C9" s="56"/>
      <c r="D9" s="56"/>
      <c r="E9" s="72">
        <v>6</v>
      </c>
      <c r="F9" s="72"/>
      <c r="G9" s="1">
        <v>51684406</v>
      </c>
      <c r="H9" s="56"/>
      <c r="I9" s="1">
        <v>1300000</v>
      </c>
      <c r="J9" s="56"/>
    </row>
    <row r="10" spans="1:10" ht="21">
      <c r="A10" s="56" t="s">
        <v>4</v>
      </c>
      <c r="B10" s="56"/>
      <c r="C10" s="56"/>
      <c r="D10" s="56"/>
      <c r="E10" s="72">
        <v>7</v>
      </c>
      <c r="F10" s="72"/>
      <c r="G10" s="1">
        <v>1955115100</v>
      </c>
      <c r="H10" s="56"/>
      <c r="I10" s="1">
        <v>1911000000</v>
      </c>
      <c r="J10" s="56"/>
    </row>
    <row r="11" spans="1:10" ht="21">
      <c r="A11" s="73" t="s">
        <v>137</v>
      </c>
      <c r="B11" s="56"/>
      <c r="C11" s="56"/>
      <c r="D11" s="56"/>
      <c r="E11" s="72">
        <v>8</v>
      </c>
      <c r="F11" s="72"/>
      <c r="G11" s="1">
        <v>24444293</v>
      </c>
      <c r="H11" s="74"/>
      <c r="I11" s="1">
        <v>64300291</v>
      </c>
      <c r="J11" s="56"/>
    </row>
    <row r="12" spans="1:10" ht="21">
      <c r="A12" s="73" t="s">
        <v>5</v>
      </c>
      <c r="B12" s="56"/>
      <c r="C12" s="56"/>
      <c r="D12" s="56"/>
      <c r="E12" s="72"/>
      <c r="F12" s="72"/>
      <c r="G12" s="1"/>
      <c r="H12" s="74"/>
      <c r="I12" s="1"/>
      <c r="J12" s="56"/>
    </row>
    <row r="13" spans="1:10" ht="21">
      <c r="A13" s="56"/>
      <c r="B13" s="73" t="s">
        <v>6</v>
      </c>
      <c r="C13" s="56"/>
      <c r="D13" s="56"/>
      <c r="E13" s="72" t="s">
        <v>104</v>
      </c>
      <c r="F13" s="72"/>
      <c r="G13" s="1">
        <v>3415297</v>
      </c>
      <c r="H13" s="74"/>
      <c r="I13" s="1">
        <v>4436597</v>
      </c>
      <c r="J13" s="56"/>
    </row>
    <row r="14" spans="1:10" ht="21">
      <c r="A14" s="56"/>
      <c r="B14" s="73" t="s">
        <v>7</v>
      </c>
      <c r="C14" s="56"/>
      <c r="D14" s="56"/>
      <c r="E14" s="72"/>
      <c r="F14" s="72"/>
      <c r="G14" s="1">
        <v>1021</v>
      </c>
      <c r="H14" s="74"/>
      <c r="I14" s="1">
        <v>4799</v>
      </c>
      <c r="J14" s="56"/>
    </row>
    <row r="15" spans="1:10" ht="21">
      <c r="A15" s="73" t="s">
        <v>8</v>
      </c>
      <c r="B15" s="56"/>
      <c r="C15" s="56"/>
      <c r="D15" s="56"/>
      <c r="E15" s="72">
        <v>10</v>
      </c>
      <c r="F15" s="72"/>
      <c r="G15" s="1">
        <v>0</v>
      </c>
      <c r="H15" s="74"/>
      <c r="I15" s="1">
        <v>2283561</v>
      </c>
      <c r="J15" s="56"/>
    </row>
    <row r="16" spans="1:10" ht="21">
      <c r="A16" s="73" t="s">
        <v>9</v>
      </c>
      <c r="B16" s="56"/>
      <c r="C16" s="56"/>
      <c r="D16" s="56"/>
      <c r="E16" s="72"/>
      <c r="F16" s="72"/>
      <c r="G16" s="1">
        <v>1931132</v>
      </c>
      <c r="H16" s="56"/>
      <c r="I16" s="75">
        <v>1689520</v>
      </c>
      <c r="J16" s="56"/>
    </row>
    <row r="17" spans="1:10" ht="21">
      <c r="A17" s="71" t="s">
        <v>10</v>
      </c>
      <c r="B17" s="56"/>
      <c r="C17" s="56"/>
      <c r="D17" s="56"/>
      <c r="E17" s="72"/>
      <c r="F17" s="72"/>
      <c r="G17" s="76">
        <f>SUM(G9:G16)</f>
        <v>2036591249</v>
      </c>
      <c r="H17" s="56"/>
      <c r="I17" s="75">
        <f>SUM(I9:I16)</f>
        <v>1985014768</v>
      </c>
      <c r="J17" s="56"/>
    </row>
    <row r="18" spans="1:10" ht="21">
      <c r="A18" s="71" t="s">
        <v>11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ht="21">
      <c r="A19" s="56" t="s">
        <v>12</v>
      </c>
      <c r="B19" s="56"/>
      <c r="C19" s="56"/>
      <c r="D19" s="56"/>
      <c r="E19" s="72">
        <v>15</v>
      </c>
      <c r="F19" s="72"/>
      <c r="G19" s="77">
        <v>5527577</v>
      </c>
      <c r="H19" s="56"/>
      <c r="I19" s="77">
        <v>9712278</v>
      </c>
      <c r="J19" s="56"/>
    </row>
    <row r="20" spans="1:10" ht="21">
      <c r="A20" s="56" t="s">
        <v>13</v>
      </c>
      <c r="B20" s="56"/>
      <c r="C20" s="56"/>
      <c r="D20" s="56"/>
      <c r="E20" s="72"/>
      <c r="F20" s="72"/>
      <c r="G20" s="77">
        <v>25603061</v>
      </c>
      <c r="H20" s="56"/>
      <c r="I20" s="77">
        <v>25146527</v>
      </c>
      <c r="J20" s="56"/>
    </row>
    <row r="21" spans="1:10" ht="21">
      <c r="A21" s="56" t="s">
        <v>14</v>
      </c>
      <c r="B21" s="56"/>
      <c r="C21" s="56"/>
      <c r="D21" s="56"/>
      <c r="E21" s="72"/>
      <c r="F21" s="72"/>
      <c r="G21" s="77">
        <v>604645</v>
      </c>
      <c r="H21" s="56"/>
      <c r="I21" s="77">
        <v>1083248</v>
      </c>
      <c r="J21" s="56"/>
    </row>
    <row r="22" spans="1:10" ht="21">
      <c r="A22" s="56" t="s">
        <v>131</v>
      </c>
      <c r="B22" s="56"/>
      <c r="C22" s="56"/>
      <c r="D22" s="56"/>
      <c r="E22" s="72">
        <v>11</v>
      </c>
      <c r="F22" s="72"/>
      <c r="G22" s="77">
        <v>19115100</v>
      </c>
      <c r="H22" s="56"/>
      <c r="I22" s="77">
        <v>0</v>
      </c>
      <c r="J22" s="56"/>
    </row>
    <row r="23" spans="1:10" ht="21">
      <c r="A23" s="56" t="s">
        <v>15</v>
      </c>
      <c r="B23" s="56"/>
      <c r="C23" s="56"/>
      <c r="D23" s="56"/>
      <c r="E23" s="72"/>
      <c r="F23" s="72"/>
      <c r="G23" s="75">
        <v>1241404</v>
      </c>
      <c r="H23" s="56"/>
      <c r="I23" s="75">
        <v>424470</v>
      </c>
      <c r="J23" s="56"/>
    </row>
    <row r="24" spans="1:10" ht="21">
      <c r="A24" s="57" t="s">
        <v>16</v>
      </c>
      <c r="B24" s="56"/>
      <c r="C24" s="56"/>
      <c r="D24" s="56"/>
      <c r="E24" s="56"/>
      <c r="F24" s="56"/>
      <c r="G24" s="75">
        <f>SUM(G19:G23)</f>
        <v>52091787</v>
      </c>
      <c r="H24" s="56"/>
      <c r="I24" s="75">
        <f>SUM(I19:I23)</f>
        <v>36366523</v>
      </c>
      <c r="J24" s="56"/>
    </row>
    <row r="25" spans="1:10" ht="21.75" thickBot="1">
      <c r="A25" s="57" t="s">
        <v>17</v>
      </c>
      <c r="B25" s="56"/>
      <c r="C25" s="56"/>
      <c r="D25" s="56"/>
      <c r="E25" s="56"/>
      <c r="F25" s="56"/>
      <c r="G25" s="78">
        <f>SUM(G17-G24)</f>
        <v>1984499462</v>
      </c>
      <c r="H25" s="56"/>
      <c r="I25" s="78">
        <f>SUM(I17-I24)</f>
        <v>1948648245</v>
      </c>
      <c r="J25" s="56"/>
    </row>
    <row r="26" spans="1:10" ht="21.75" thickTop="1">
      <c r="A26" s="57" t="s">
        <v>18</v>
      </c>
      <c r="B26" s="56"/>
      <c r="C26" s="56"/>
      <c r="D26" s="56"/>
      <c r="E26" s="56"/>
      <c r="F26" s="56"/>
      <c r="G26" s="56"/>
      <c r="H26" s="56"/>
      <c r="I26" s="77"/>
      <c r="J26" s="56"/>
    </row>
    <row r="27" spans="1:10" ht="21">
      <c r="A27" s="73" t="s">
        <v>19</v>
      </c>
      <c r="B27" s="56"/>
      <c r="C27" s="56"/>
      <c r="D27" s="56"/>
      <c r="E27" s="56"/>
      <c r="F27" s="56"/>
      <c r="G27" s="56"/>
      <c r="H27" s="56"/>
      <c r="I27" s="77"/>
      <c r="J27" s="56"/>
    </row>
    <row r="28" spans="1:10" ht="21">
      <c r="A28" s="73" t="s">
        <v>20</v>
      </c>
      <c r="B28" s="56" t="s">
        <v>21</v>
      </c>
      <c r="C28" s="56"/>
      <c r="D28" s="56"/>
      <c r="E28" s="72"/>
      <c r="F28" s="72"/>
      <c r="G28" s="77">
        <v>1913975073</v>
      </c>
      <c r="H28" s="56"/>
      <c r="I28" s="77">
        <v>1913975073</v>
      </c>
      <c r="J28" s="56"/>
    </row>
    <row r="29" spans="1:10" ht="21">
      <c r="A29" s="56" t="s">
        <v>22</v>
      </c>
      <c r="B29" s="56"/>
      <c r="C29" s="56"/>
      <c r="D29" s="56"/>
      <c r="E29" s="72">
        <v>12</v>
      </c>
      <c r="F29" s="72"/>
      <c r="G29" s="75">
        <v>70524389</v>
      </c>
      <c r="H29" s="56"/>
      <c r="I29" s="75">
        <v>34673172</v>
      </c>
      <c r="J29" s="56"/>
    </row>
    <row r="30" spans="1:10" ht="21.75" thickBot="1">
      <c r="A30" s="71" t="s">
        <v>17</v>
      </c>
      <c r="B30" s="56"/>
      <c r="C30" s="56"/>
      <c r="D30" s="56"/>
      <c r="E30" s="56"/>
      <c r="F30" s="56"/>
      <c r="G30" s="78">
        <f>SUM(G28:G29)</f>
        <v>1984499462</v>
      </c>
      <c r="H30" s="56"/>
      <c r="I30" s="78">
        <f>SUM(I28:I29)</f>
        <v>1948648245</v>
      </c>
      <c r="J30" s="56"/>
    </row>
    <row r="31" spans="1:10" ht="21.75" thickTop="1">
      <c r="A31" s="56"/>
      <c r="B31" s="56"/>
      <c r="C31" s="56"/>
      <c r="D31" s="56"/>
      <c r="E31" s="56"/>
      <c r="F31" s="56"/>
      <c r="G31" s="56"/>
      <c r="H31" s="56"/>
      <c r="I31" s="79"/>
      <c r="J31" s="56"/>
    </row>
    <row r="32" spans="1:10" ht="21">
      <c r="A32" s="56" t="s">
        <v>23</v>
      </c>
      <c r="B32" s="56"/>
      <c r="C32" s="56"/>
      <c r="D32" s="56"/>
      <c r="E32" s="80"/>
      <c r="F32" s="80"/>
      <c r="G32" s="80">
        <f>TRUNC(ROUND(G30/G33,5),4)</f>
        <v>11.673500000000001</v>
      </c>
      <c r="H32" s="56"/>
      <c r="I32" s="80">
        <f>(I30/I33)</f>
        <v>11.462636735294117</v>
      </c>
      <c r="J32" s="56"/>
    </row>
    <row r="33" spans="1:10" ht="21">
      <c r="A33" s="56" t="s">
        <v>123</v>
      </c>
      <c r="B33" s="56"/>
      <c r="C33" s="56"/>
      <c r="D33" s="56"/>
      <c r="E33" s="81"/>
      <c r="F33" s="81"/>
      <c r="G33" s="81">
        <v>170000000</v>
      </c>
      <c r="H33" s="56"/>
      <c r="I33" s="81">
        <v>170000000</v>
      </c>
      <c r="J33" s="56"/>
    </row>
    <row r="34" spans="1:10" ht="21">
      <c r="A34" s="56"/>
      <c r="B34" s="56"/>
      <c r="C34" s="56"/>
      <c r="D34" s="56"/>
      <c r="E34" s="81"/>
      <c r="F34" s="81"/>
      <c r="G34" s="81"/>
      <c r="H34" s="56"/>
      <c r="I34" s="81"/>
      <c r="J34" s="56"/>
    </row>
    <row r="35" spans="1:10" ht="21">
      <c r="A35" s="82"/>
      <c r="B35" s="82"/>
      <c r="C35" s="82"/>
      <c r="D35" s="82"/>
      <c r="E35" s="81"/>
      <c r="F35" s="81"/>
      <c r="G35" s="81"/>
      <c r="H35" s="56"/>
      <c r="I35" s="81"/>
      <c r="J35" s="56"/>
    </row>
    <row r="36" spans="1:10" ht="21">
      <c r="A36" s="122" t="s">
        <v>69</v>
      </c>
      <c r="B36" s="122"/>
      <c r="C36" s="122"/>
      <c r="D36" s="122"/>
      <c r="E36" s="81"/>
      <c r="F36" s="81"/>
      <c r="G36" s="81"/>
      <c r="H36" s="56"/>
      <c r="J36" s="56"/>
    </row>
    <row r="37" spans="1:10" ht="21">
      <c r="A37" s="121" t="s">
        <v>70</v>
      </c>
      <c r="B37" s="121"/>
      <c r="C37" s="121"/>
      <c r="D37" s="121"/>
      <c r="E37" s="81"/>
      <c r="F37" s="81"/>
      <c r="G37" s="81"/>
      <c r="H37" s="56"/>
      <c r="J37" s="56"/>
    </row>
    <row r="38" spans="1:10" ht="21">
      <c r="A38" s="72"/>
      <c r="B38" s="72"/>
      <c r="C38" s="72"/>
      <c r="D38" s="72"/>
      <c r="E38" s="81"/>
      <c r="F38" s="81"/>
      <c r="G38" s="81"/>
      <c r="H38" s="56"/>
      <c r="J38" s="56"/>
    </row>
    <row r="39" spans="1:10" ht="21">
      <c r="A39" s="56" t="s">
        <v>24</v>
      </c>
      <c r="B39" s="56"/>
      <c r="C39" s="56"/>
      <c r="D39" s="56"/>
      <c r="E39" s="81"/>
      <c r="F39" s="81"/>
      <c r="G39" s="81"/>
      <c r="H39" s="56"/>
      <c r="I39" s="81"/>
      <c r="J39" s="56"/>
    </row>
    <row r="40" spans="1:10" ht="21">
      <c r="A40" s="56"/>
      <c r="B40" s="56"/>
      <c r="C40" s="56"/>
      <c r="D40" s="56"/>
      <c r="E40" s="81"/>
      <c r="F40" s="81"/>
      <c r="G40" s="81"/>
      <c r="H40" s="56"/>
      <c r="I40" s="81"/>
      <c r="J40" s="56"/>
    </row>
    <row r="41" spans="1:10" ht="21">
      <c r="A41" s="56"/>
      <c r="B41" s="56"/>
      <c r="C41" s="56"/>
      <c r="D41" s="56"/>
      <c r="E41" s="80"/>
      <c r="F41" s="80"/>
      <c r="G41" s="80"/>
      <c r="H41" s="80"/>
      <c r="I41" s="80"/>
      <c r="J41" s="56"/>
    </row>
    <row r="42" spans="1:10" ht="21">
      <c r="A42" s="121"/>
      <c r="B42" s="121"/>
      <c r="C42" s="121"/>
      <c r="D42" s="121"/>
      <c r="E42" s="80"/>
      <c r="F42" s="80"/>
      <c r="G42" s="80"/>
      <c r="H42" s="80"/>
      <c r="I42" s="80"/>
      <c r="J42" s="56"/>
    </row>
    <row r="43" spans="1:10" ht="21">
      <c r="A43" s="121"/>
      <c r="B43" s="121"/>
      <c r="C43" s="121"/>
      <c r="D43" s="121"/>
      <c r="E43" s="80"/>
      <c r="F43" s="80"/>
      <c r="G43" s="80"/>
      <c r="H43" s="80"/>
      <c r="I43" s="80"/>
      <c r="J43" s="56"/>
    </row>
  </sheetData>
  <mergeCells count="5">
    <mergeCell ref="A2:I2"/>
    <mergeCell ref="A42:D42"/>
    <mergeCell ref="A43:D43"/>
    <mergeCell ref="A36:D36"/>
    <mergeCell ref="A37:D37"/>
  </mergeCells>
  <pageMargins left="0.9055118110236221" right="0.51181102362204722" top="0.51181102362204722" bottom="0.59055118110236227" header="0.11811023622047245" footer="0.11811023622047245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zoomScaleSheetLayoutView="100" workbookViewId="0">
      <selection activeCell="E41" sqref="E41"/>
    </sheetView>
  </sheetViews>
  <sheetFormatPr defaultColWidth="9" defaultRowHeight="21"/>
  <cols>
    <col min="1" max="2" width="9" style="55"/>
    <col min="3" max="3" width="8.25" style="55" customWidth="1"/>
    <col min="4" max="4" width="5.125" style="55" customWidth="1"/>
    <col min="5" max="5" width="6.375" style="55" customWidth="1"/>
    <col min="6" max="6" width="8" style="55" customWidth="1"/>
    <col min="7" max="7" width="1.25" style="55" customWidth="1"/>
    <col min="8" max="8" width="19.625" style="55" customWidth="1"/>
    <col min="9" max="9" width="1.875" style="55" customWidth="1"/>
    <col min="10" max="10" width="22.125" style="55" customWidth="1"/>
    <col min="11" max="16384" width="9" style="55"/>
  </cols>
  <sheetData>
    <row r="1" spans="1:11">
      <c r="J1" s="55">
        <v>6</v>
      </c>
    </row>
    <row r="2" spans="1:11">
      <c r="A2" s="120" t="s">
        <v>67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>
      <c r="A3" s="57" t="s">
        <v>71</v>
      </c>
      <c r="B3" s="57"/>
      <c r="C3" s="57"/>
      <c r="D3" s="57"/>
      <c r="E3" s="68"/>
      <c r="F3" s="57"/>
      <c r="G3" s="57"/>
      <c r="H3" s="57"/>
      <c r="I3" s="57"/>
      <c r="J3" s="57"/>
      <c r="K3" s="57"/>
    </row>
    <row r="4" spans="1:11">
      <c r="A4" s="57" t="s">
        <v>102</v>
      </c>
      <c r="B4" s="57"/>
      <c r="C4" s="57"/>
      <c r="D4" s="57"/>
      <c r="E4" s="68"/>
      <c r="F4" s="57"/>
      <c r="G4" s="57"/>
      <c r="H4" s="57"/>
      <c r="I4" s="57"/>
      <c r="J4" s="57"/>
      <c r="K4" s="57"/>
    </row>
    <row r="5" spans="1:11">
      <c r="A5" s="57"/>
      <c r="B5" s="57"/>
      <c r="C5" s="57"/>
      <c r="D5" s="57"/>
      <c r="E5" s="57"/>
      <c r="F5" s="57"/>
      <c r="G5" s="57"/>
      <c r="H5" s="57"/>
      <c r="I5" s="58"/>
      <c r="J5" s="83" t="s">
        <v>97</v>
      </c>
      <c r="K5" s="56"/>
    </row>
    <row r="6" spans="1:11">
      <c r="A6" s="84"/>
      <c r="B6" s="84"/>
      <c r="C6" s="84"/>
      <c r="D6" s="84"/>
      <c r="E6" s="84"/>
      <c r="F6" s="124" t="s">
        <v>0</v>
      </c>
      <c r="G6" s="127" t="s">
        <v>98</v>
      </c>
      <c r="H6" s="127"/>
      <c r="I6" s="85"/>
      <c r="J6" s="104" t="s">
        <v>110</v>
      </c>
      <c r="K6" s="56"/>
    </row>
    <row r="7" spans="1:11">
      <c r="A7" s="57"/>
      <c r="B7" s="57"/>
      <c r="C7" s="57"/>
      <c r="D7" s="57"/>
      <c r="E7" s="57"/>
      <c r="F7" s="125"/>
      <c r="G7" s="123" t="s">
        <v>99</v>
      </c>
      <c r="H7" s="123"/>
      <c r="I7" s="86"/>
      <c r="J7" s="105" t="s">
        <v>108</v>
      </c>
      <c r="K7" s="56"/>
    </row>
    <row r="8" spans="1:11">
      <c r="A8" s="58"/>
      <c r="B8" s="58"/>
      <c r="C8" s="58"/>
      <c r="D8" s="58"/>
      <c r="E8" s="58"/>
      <c r="F8" s="126"/>
      <c r="G8" s="128">
        <v>2025</v>
      </c>
      <c r="H8" s="128"/>
      <c r="I8" s="87"/>
      <c r="J8" s="98" t="s">
        <v>109</v>
      </c>
      <c r="K8" s="56"/>
    </row>
    <row r="9" spans="1:11">
      <c r="A9" s="57"/>
      <c r="B9" s="57"/>
      <c r="C9" s="57"/>
      <c r="D9" s="57"/>
      <c r="E9" s="57"/>
      <c r="F9" s="67"/>
      <c r="G9" s="67"/>
      <c r="H9" s="67"/>
      <c r="I9" s="70"/>
      <c r="J9" s="88"/>
      <c r="K9" s="56"/>
    </row>
    <row r="10" spans="1:11">
      <c r="A10" s="71" t="s">
        <v>27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1">
      <c r="A11" s="73" t="s">
        <v>28</v>
      </c>
      <c r="B11" s="56"/>
      <c r="C11" s="56"/>
      <c r="D11" s="56"/>
      <c r="E11" s="56"/>
      <c r="F11" s="72">
        <v>15</v>
      </c>
      <c r="G11" s="72"/>
      <c r="H11" s="81">
        <v>104990639</v>
      </c>
      <c r="I11" s="56"/>
      <c r="J11" s="77">
        <v>16687522</v>
      </c>
      <c r="K11" s="56"/>
    </row>
    <row r="12" spans="1:11">
      <c r="A12" s="73" t="s">
        <v>29</v>
      </c>
      <c r="B12" s="56"/>
      <c r="C12" s="56"/>
      <c r="D12" s="56"/>
      <c r="E12" s="56"/>
      <c r="F12" s="72">
        <v>15</v>
      </c>
      <c r="G12" s="72"/>
      <c r="H12" s="81">
        <v>147766</v>
      </c>
      <c r="I12" s="56"/>
      <c r="J12" s="77">
        <v>41744</v>
      </c>
      <c r="K12" s="56"/>
    </row>
    <row r="13" spans="1:11">
      <c r="A13" s="73" t="s">
        <v>30</v>
      </c>
      <c r="B13" s="56"/>
      <c r="C13" s="56"/>
      <c r="D13" s="56"/>
      <c r="E13" s="56"/>
      <c r="F13" s="56"/>
      <c r="G13" s="56"/>
      <c r="H13" s="89">
        <v>712484</v>
      </c>
      <c r="I13" s="56"/>
      <c r="J13" s="77">
        <v>5438</v>
      </c>
      <c r="K13" s="56"/>
    </row>
    <row r="14" spans="1:11">
      <c r="A14" s="71" t="s">
        <v>31</v>
      </c>
      <c r="B14" s="56"/>
      <c r="C14" s="56"/>
      <c r="D14" s="56"/>
      <c r="E14" s="56"/>
      <c r="F14" s="56"/>
      <c r="G14" s="56"/>
      <c r="H14" s="75">
        <f>SUM(H11:H13)</f>
        <v>105850889</v>
      </c>
      <c r="I14" s="56"/>
      <c r="J14" s="76">
        <f>SUM(J11:J13)</f>
        <v>16734704</v>
      </c>
      <c r="K14" s="56"/>
    </row>
    <row r="15" spans="1:11">
      <c r="A15" s="71" t="s">
        <v>32</v>
      </c>
      <c r="B15" s="56"/>
      <c r="C15" s="56"/>
      <c r="D15" s="56"/>
      <c r="E15" s="56"/>
      <c r="F15" s="56"/>
      <c r="G15" s="56"/>
      <c r="H15" s="56"/>
      <c r="I15" s="56"/>
      <c r="J15" s="81"/>
      <c r="K15" s="56"/>
    </row>
    <row r="16" spans="1:11">
      <c r="A16" s="56" t="s">
        <v>33</v>
      </c>
      <c r="B16" s="56"/>
      <c r="C16" s="56"/>
      <c r="D16" s="56"/>
      <c r="E16" s="56"/>
      <c r="F16" s="72"/>
      <c r="G16" s="72"/>
      <c r="H16" s="81">
        <v>24434380</v>
      </c>
      <c r="I16" s="56"/>
      <c r="J16" s="77">
        <v>4383654</v>
      </c>
      <c r="K16" s="56"/>
    </row>
    <row r="17" spans="1:11">
      <c r="A17" s="90" t="s">
        <v>34</v>
      </c>
      <c r="B17" s="56"/>
      <c r="C17" s="56"/>
      <c r="D17" s="56"/>
      <c r="E17" s="56"/>
      <c r="F17" s="72">
        <v>15</v>
      </c>
      <c r="G17" s="72"/>
      <c r="H17" s="81">
        <v>4154733</v>
      </c>
      <c r="I17" s="56"/>
      <c r="J17" s="77">
        <v>679025</v>
      </c>
      <c r="K17" s="56"/>
    </row>
    <row r="18" spans="1:11">
      <c r="A18" s="73" t="s">
        <v>79</v>
      </c>
      <c r="B18" s="56"/>
      <c r="C18" s="56"/>
      <c r="D18" s="56"/>
      <c r="E18" s="56"/>
      <c r="F18" s="72">
        <v>15</v>
      </c>
      <c r="G18" s="72"/>
      <c r="H18" s="81">
        <v>1246420</v>
      </c>
      <c r="I18" s="56"/>
      <c r="J18" s="77">
        <v>203707</v>
      </c>
      <c r="K18" s="56"/>
    </row>
    <row r="19" spans="1:11">
      <c r="A19" s="73" t="s">
        <v>35</v>
      </c>
      <c r="B19" s="56"/>
      <c r="C19" s="56"/>
      <c r="D19" s="56"/>
      <c r="E19" s="56"/>
      <c r="F19" s="72"/>
      <c r="G19" s="72"/>
      <c r="H19" s="81">
        <v>1320977</v>
      </c>
      <c r="I19" s="56"/>
      <c r="J19" s="77">
        <v>199500</v>
      </c>
      <c r="K19" s="56"/>
    </row>
    <row r="20" spans="1:11">
      <c r="A20" s="73" t="s">
        <v>36</v>
      </c>
      <c r="B20" s="56"/>
      <c r="C20" s="56"/>
      <c r="D20" s="56"/>
      <c r="E20" s="56"/>
      <c r="F20" s="72">
        <v>15</v>
      </c>
      <c r="G20" s="72"/>
      <c r="H20" s="81">
        <v>6169072</v>
      </c>
      <c r="I20" s="56"/>
      <c r="J20" s="77">
        <v>836171</v>
      </c>
      <c r="K20" s="56"/>
    </row>
    <row r="21" spans="1:11">
      <c r="A21" s="73" t="s">
        <v>37</v>
      </c>
      <c r="B21" s="56"/>
      <c r="C21" s="56"/>
      <c r="D21" s="56"/>
      <c r="E21" s="56"/>
      <c r="F21" s="72"/>
      <c r="G21" s="72"/>
      <c r="H21" s="81">
        <v>395000</v>
      </c>
      <c r="I21" s="56"/>
      <c r="J21" s="77">
        <v>450000</v>
      </c>
      <c r="K21" s="56"/>
    </row>
    <row r="22" spans="1:11">
      <c r="A22" s="73" t="s">
        <v>105</v>
      </c>
      <c r="B22" s="56"/>
      <c r="C22" s="56"/>
      <c r="D22" s="56"/>
      <c r="E22" s="56"/>
      <c r="F22" s="72"/>
      <c r="G22" s="72"/>
      <c r="H22" s="77">
        <v>0</v>
      </c>
      <c r="I22" s="56"/>
      <c r="J22" s="77">
        <v>3646072</v>
      </c>
      <c r="K22" s="56"/>
    </row>
    <row r="23" spans="1:11">
      <c r="A23" s="73" t="s">
        <v>38</v>
      </c>
      <c r="B23" s="56"/>
      <c r="C23" s="56"/>
      <c r="D23" s="56"/>
      <c r="E23" s="56"/>
      <c r="F23" s="56"/>
      <c r="G23" s="56"/>
      <c r="H23" s="114">
        <v>8486743</v>
      </c>
      <c r="I23" s="56"/>
      <c r="J23" s="77">
        <v>1198811</v>
      </c>
      <c r="K23" s="56"/>
    </row>
    <row r="24" spans="1:11">
      <c r="A24" s="73" t="s">
        <v>124</v>
      </c>
      <c r="B24" s="56"/>
      <c r="C24" s="56"/>
      <c r="D24" s="56"/>
      <c r="E24" s="56"/>
      <c r="F24" s="56"/>
      <c r="G24" s="56"/>
      <c r="H24" s="91">
        <v>914955</v>
      </c>
      <c r="I24" s="56"/>
      <c r="J24" s="75">
        <v>0</v>
      </c>
      <c r="K24" s="56"/>
    </row>
    <row r="25" spans="1:11">
      <c r="A25" s="71" t="s">
        <v>39</v>
      </c>
      <c r="B25" s="56"/>
      <c r="C25" s="56"/>
      <c r="D25" s="56"/>
      <c r="E25" s="56"/>
      <c r="F25" s="72"/>
      <c r="G25" s="72"/>
      <c r="H25" s="92">
        <f>SUM(H16:H24)</f>
        <v>47122280</v>
      </c>
      <c r="I25" s="56"/>
      <c r="J25" s="76">
        <f>SUM(J16:J24)</f>
        <v>11596940</v>
      </c>
      <c r="K25" s="56"/>
    </row>
    <row r="26" spans="1:11">
      <c r="A26" s="57" t="s">
        <v>40</v>
      </c>
      <c r="B26" s="56"/>
      <c r="C26" s="56"/>
      <c r="D26" s="56"/>
      <c r="E26" s="56"/>
      <c r="F26" s="56"/>
      <c r="G26" s="56"/>
      <c r="H26" s="93">
        <f>SUM(H14-H25)</f>
        <v>58728609</v>
      </c>
      <c r="I26" s="56"/>
      <c r="J26" s="76">
        <f>SUM(J14-J25)</f>
        <v>5137764</v>
      </c>
      <c r="K26" s="56"/>
    </row>
    <row r="27" spans="1:11">
      <c r="A27" s="57" t="s">
        <v>41</v>
      </c>
      <c r="B27" s="56"/>
      <c r="C27" s="56"/>
      <c r="D27" s="56"/>
      <c r="E27" s="56"/>
      <c r="F27" s="72"/>
      <c r="G27" s="72"/>
      <c r="H27" s="72"/>
      <c r="I27" s="74"/>
      <c r="J27" s="112"/>
      <c r="K27" s="56"/>
    </row>
    <row r="28" spans="1:11">
      <c r="A28" s="73" t="s">
        <v>42</v>
      </c>
      <c r="B28" s="56"/>
      <c r="C28" s="56"/>
      <c r="D28" s="56"/>
      <c r="E28" s="56"/>
      <c r="F28" s="72" t="s">
        <v>103</v>
      </c>
      <c r="G28" s="72"/>
      <c r="H28" s="89">
        <v>23022608</v>
      </c>
      <c r="I28" s="74"/>
      <c r="J28" s="75">
        <v>29535408</v>
      </c>
      <c r="K28" s="56"/>
    </row>
    <row r="29" spans="1:11">
      <c r="A29" s="57" t="s">
        <v>43</v>
      </c>
      <c r="B29" s="56"/>
      <c r="C29" s="56"/>
      <c r="D29" s="56"/>
      <c r="E29" s="56"/>
      <c r="F29" s="72"/>
      <c r="G29" s="72"/>
      <c r="H29" s="76">
        <f>SUM(H28:H28)</f>
        <v>23022608</v>
      </c>
      <c r="I29" s="74"/>
      <c r="J29" s="76">
        <f>SUM(J28:J28)</f>
        <v>29535408</v>
      </c>
      <c r="K29" s="56"/>
    </row>
    <row r="30" spans="1:11" ht="21.75" thickBot="1">
      <c r="A30" s="57" t="s">
        <v>44</v>
      </c>
      <c r="B30" s="56"/>
      <c r="C30" s="56"/>
      <c r="D30" s="56"/>
      <c r="E30" s="56"/>
      <c r="F30" s="56"/>
      <c r="G30" s="56"/>
      <c r="H30" s="94">
        <f>SUM(H26,H29)</f>
        <v>81751217</v>
      </c>
      <c r="I30" s="56"/>
      <c r="J30" s="94">
        <f>SUM(J26,J29)</f>
        <v>34673172</v>
      </c>
      <c r="K30" s="56"/>
    </row>
    <row r="31" spans="1:11" ht="21.75" thickTop="1">
      <c r="A31" s="57"/>
      <c r="B31" s="56"/>
      <c r="C31" s="56"/>
      <c r="D31" s="56"/>
      <c r="E31" s="56"/>
      <c r="F31" s="56"/>
      <c r="G31" s="56"/>
      <c r="H31" s="56"/>
      <c r="I31" s="56"/>
      <c r="J31" s="1"/>
      <c r="K31" s="56"/>
    </row>
    <row r="32" spans="1:11">
      <c r="A32" s="57"/>
      <c r="B32" s="56"/>
      <c r="C32" s="56"/>
      <c r="D32" s="56"/>
      <c r="E32" s="56"/>
      <c r="H32" s="123"/>
      <c r="I32" s="123"/>
      <c r="J32" s="123"/>
      <c r="K32" s="56"/>
    </row>
    <row r="33" spans="1:11" ht="7.9" customHeight="1">
      <c r="A33" s="57"/>
      <c r="B33" s="56"/>
      <c r="C33" s="56"/>
      <c r="D33" s="56"/>
      <c r="E33" s="56"/>
      <c r="H33" s="123"/>
      <c r="I33" s="123"/>
      <c r="J33" s="123"/>
      <c r="K33" s="56"/>
    </row>
    <row r="34" spans="1:11">
      <c r="A34" s="57"/>
      <c r="B34" s="56"/>
      <c r="C34" s="56"/>
      <c r="D34" s="56"/>
      <c r="E34" s="56"/>
      <c r="I34" s="56"/>
      <c r="J34" s="1"/>
      <c r="K34" s="56"/>
    </row>
    <row r="35" spans="1:11">
      <c r="A35" s="57"/>
      <c r="B35" s="56"/>
      <c r="C35" s="56"/>
      <c r="D35" s="56"/>
      <c r="E35" s="56"/>
      <c r="I35" s="56"/>
      <c r="J35" s="1"/>
      <c r="K35" s="56"/>
    </row>
    <row r="36" spans="1:11">
      <c r="A36" s="57"/>
      <c r="B36" s="56"/>
      <c r="C36" s="56"/>
      <c r="D36" s="56"/>
      <c r="E36" s="56"/>
      <c r="F36" s="56"/>
      <c r="G36" s="56"/>
      <c r="H36" s="56"/>
      <c r="I36" s="56"/>
      <c r="J36" s="1"/>
      <c r="K36" s="56"/>
    </row>
    <row r="37" spans="1:11">
      <c r="A37" s="57"/>
      <c r="B37" s="56"/>
      <c r="C37" s="56"/>
      <c r="D37" s="56"/>
      <c r="E37" s="56"/>
      <c r="F37" s="56"/>
      <c r="G37" s="56"/>
      <c r="H37" s="56"/>
      <c r="I37" s="56"/>
      <c r="J37" s="1"/>
      <c r="K37" s="56"/>
    </row>
    <row r="38" spans="1:11" ht="12.75" customHeight="1">
      <c r="A38" s="57"/>
      <c r="B38" s="56"/>
      <c r="C38" s="56"/>
      <c r="D38" s="56"/>
      <c r="E38" s="56"/>
      <c r="F38" s="56"/>
      <c r="G38" s="56"/>
      <c r="H38" s="56"/>
      <c r="I38" s="56"/>
      <c r="J38" s="1"/>
      <c r="K38" s="56"/>
    </row>
    <row r="39" spans="1:11">
      <c r="A39" s="57"/>
      <c r="B39" s="56"/>
      <c r="C39" s="56"/>
      <c r="D39" s="56"/>
      <c r="E39" s="56"/>
      <c r="I39" s="56"/>
      <c r="J39" s="1"/>
      <c r="K39" s="56"/>
    </row>
    <row r="40" spans="1:11">
      <c r="A40" s="56" t="s">
        <v>24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</row>
  </sheetData>
  <mergeCells count="7">
    <mergeCell ref="H32:J32"/>
    <mergeCell ref="H33:J33"/>
    <mergeCell ref="F6:F8"/>
    <mergeCell ref="A2:K2"/>
    <mergeCell ref="G6:H6"/>
    <mergeCell ref="G7:H7"/>
    <mergeCell ref="G8:H8"/>
  </mergeCells>
  <pageMargins left="0.9055118110236221" right="0.59055118110236227" top="0.51181102362204722" bottom="0.59055118110236227" header="0.11811023622047245" footer="0.11811023622047245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zoomScaleSheetLayoutView="84" workbookViewId="0"/>
  </sheetViews>
  <sheetFormatPr defaultColWidth="9" defaultRowHeight="23.25"/>
  <cols>
    <col min="1" max="1" width="6.625" style="96" customWidth="1"/>
    <col min="2" max="2" width="7.625" style="96" customWidth="1"/>
    <col min="3" max="3" width="7" style="96" customWidth="1"/>
    <col min="4" max="4" width="10.625" style="96" customWidth="1"/>
    <col min="5" max="5" width="9.25" style="96" customWidth="1"/>
    <col min="6" max="6" width="8" style="96" customWidth="1"/>
    <col min="7" max="7" width="6" style="96" customWidth="1"/>
    <col min="8" max="8" width="19.625" style="96" customWidth="1"/>
    <col min="9" max="9" width="1.875" style="96" customWidth="1"/>
    <col min="10" max="10" width="19.625" style="96" customWidth="1"/>
    <col min="11" max="11" width="12.375" style="96" bestFit="1" customWidth="1"/>
    <col min="12" max="16384" width="9" style="96"/>
  </cols>
  <sheetData>
    <row r="1" spans="1:11">
      <c r="J1" s="55">
        <v>7</v>
      </c>
    </row>
    <row r="2" spans="1:11" s="55" customFormat="1" ht="21">
      <c r="A2" s="120" t="s">
        <v>67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s="55" customFormat="1" ht="21">
      <c r="A3" s="97" t="s">
        <v>72</v>
      </c>
      <c r="B3" s="57"/>
      <c r="C3" s="57"/>
      <c r="D3" s="57"/>
      <c r="E3" s="68"/>
      <c r="F3" s="57"/>
      <c r="G3" s="57"/>
      <c r="H3" s="57"/>
      <c r="I3" s="57"/>
      <c r="J3" s="57"/>
      <c r="K3" s="57"/>
    </row>
    <row r="4" spans="1:11">
      <c r="A4" s="57" t="s">
        <v>102</v>
      </c>
      <c r="B4" s="57"/>
      <c r="C4" s="57"/>
      <c r="D4" s="57"/>
      <c r="E4" s="68"/>
      <c r="F4" s="57"/>
      <c r="G4" s="57"/>
      <c r="H4" s="57"/>
      <c r="I4" s="57"/>
      <c r="J4" s="57"/>
    </row>
    <row r="5" spans="1:11">
      <c r="A5" s="58"/>
      <c r="B5" s="58"/>
      <c r="C5" s="58"/>
      <c r="D5" s="58"/>
      <c r="E5" s="58"/>
      <c r="F5" s="58"/>
      <c r="G5" s="83"/>
      <c r="H5" s="83"/>
      <c r="I5" s="83"/>
      <c r="J5" s="83" t="s">
        <v>97</v>
      </c>
    </row>
    <row r="6" spans="1:11">
      <c r="A6" s="57"/>
      <c r="B6" s="84"/>
      <c r="C6" s="57"/>
      <c r="D6" s="57"/>
      <c r="E6" s="57"/>
      <c r="F6" s="57"/>
      <c r="G6" s="59"/>
      <c r="H6" s="67" t="s">
        <v>111</v>
      </c>
      <c r="I6" s="59"/>
      <c r="J6" s="104" t="s">
        <v>110</v>
      </c>
    </row>
    <row r="7" spans="1:11">
      <c r="A7" s="57"/>
      <c r="B7" s="57"/>
      <c r="C7" s="57"/>
      <c r="D7" s="57"/>
      <c r="E7" s="57"/>
      <c r="F7" s="57"/>
      <c r="G7" s="59"/>
      <c r="H7" s="67" t="s">
        <v>112</v>
      </c>
      <c r="I7" s="59"/>
      <c r="J7" s="105" t="s">
        <v>108</v>
      </c>
    </row>
    <row r="8" spans="1:11">
      <c r="A8" s="58"/>
      <c r="B8" s="58"/>
      <c r="C8" s="58"/>
      <c r="D8" s="58"/>
      <c r="E8" s="58"/>
      <c r="F8" s="62" t="s">
        <v>25</v>
      </c>
      <c r="G8" s="87"/>
      <c r="H8" s="115">
        <v>2025</v>
      </c>
      <c r="I8" s="87"/>
      <c r="J8" s="98" t="s">
        <v>109</v>
      </c>
    </row>
    <row r="9" spans="1:11">
      <c r="A9" s="57"/>
      <c r="B9" s="57"/>
      <c r="C9" s="57"/>
      <c r="D9" s="57"/>
      <c r="E9" s="57"/>
      <c r="F9" s="67"/>
      <c r="G9" s="70"/>
      <c r="H9" s="70"/>
      <c r="I9" s="70"/>
      <c r="J9" s="69"/>
    </row>
    <row r="10" spans="1:11">
      <c r="A10" s="71" t="s">
        <v>95</v>
      </c>
      <c r="B10" s="56"/>
      <c r="C10" s="56"/>
      <c r="D10" s="56"/>
      <c r="E10" s="56"/>
      <c r="F10" s="56"/>
      <c r="G10" s="56"/>
      <c r="H10" s="56"/>
      <c r="I10" s="56"/>
      <c r="J10" s="56"/>
    </row>
    <row r="11" spans="1:11">
      <c r="A11" s="56" t="s">
        <v>84</v>
      </c>
      <c r="B11" s="56"/>
      <c r="C11" s="56"/>
      <c r="D11" s="56"/>
      <c r="E11" s="56"/>
      <c r="F11" s="56"/>
      <c r="G11" s="56"/>
      <c r="H11" s="56">
        <v>58728609</v>
      </c>
      <c r="I11" s="56"/>
      <c r="J11" s="1">
        <v>5137764</v>
      </c>
    </row>
    <row r="12" spans="1:11">
      <c r="A12" s="56" t="s">
        <v>41</v>
      </c>
      <c r="B12" s="56"/>
      <c r="C12" s="56"/>
      <c r="D12" s="56"/>
      <c r="E12" s="56"/>
      <c r="F12" s="56"/>
      <c r="G12" s="56"/>
      <c r="H12" s="116">
        <f>'6'!H29</f>
        <v>23022608</v>
      </c>
      <c r="I12" s="56"/>
      <c r="J12" s="2">
        <v>29535408</v>
      </c>
    </row>
    <row r="13" spans="1:11">
      <c r="A13" s="71" t="s">
        <v>44</v>
      </c>
      <c r="B13" s="56"/>
      <c r="C13" s="56"/>
      <c r="D13" s="56"/>
      <c r="E13" s="56"/>
      <c r="F13" s="56"/>
      <c r="G13" s="56"/>
      <c r="H13" s="1">
        <f>SUM(H11:H12)</f>
        <v>81751217</v>
      </c>
      <c r="I13" s="56"/>
      <c r="J13" s="1">
        <f>SUM(J11:J12)</f>
        <v>34673172</v>
      </c>
    </row>
    <row r="14" spans="1:11">
      <c r="A14" s="56" t="s">
        <v>113</v>
      </c>
      <c r="B14" s="56"/>
      <c r="C14" s="56"/>
      <c r="D14" s="56"/>
      <c r="E14" s="56"/>
      <c r="F14" s="117">
        <v>1.2</v>
      </c>
      <c r="G14" s="56"/>
      <c r="H14" s="1">
        <v>0</v>
      </c>
      <c r="I14" s="56"/>
      <c r="J14" s="1">
        <v>1913975073</v>
      </c>
    </row>
    <row r="15" spans="1:11">
      <c r="A15" s="71" t="s">
        <v>80</v>
      </c>
      <c r="B15" s="56"/>
      <c r="C15" s="56"/>
      <c r="D15" s="56"/>
      <c r="E15" s="56"/>
      <c r="F15" s="72">
        <v>13</v>
      </c>
      <c r="G15" s="56"/>
      <c r="H15" s="2">
        <v>-45900000</v>
      </c>
      <c r="I15" s="56"/>
      <c r="J15" s="2">
        <v>0</v>
      </c>
    </row>
    <row r="16" spans="1:11">
      <c r="A16" s="71" t="s">
        <v>45</v>
      </c>
      <c r="B16" s="56"/>
      <c r="C16" s="56"/>
      <c r="D16" s="56"/>
      <c r="E16" s="56"/>
      <c r="F16" s="56"/>
      <c r="G16" s="56"/>
      <c r="H16" s="1">
        <f>SUM(H13:H15)</f>
        <v>35851217</v>
      </c>
      <c r="I16" s="56"/>
      <c r="J16" s="1">
        <f>SUM(J13:J15)</f>
        <v>1948648245</v>
      </c>
    </row>
    <row r="17" spans="1:11">
      <c r="A17" s="56" t="s">
        <v>46</v>
      </c>
      <c r="B17" s="56"/>
      <c r="C17" s="56"/>
      <c r="D17" s="56"/>
      <c r="E17" s="56"/>
      <c r="F17" s="56"/>
      <c r="G17" s="56"/>
      <c r="H17" s="2">
        <f>+'5'!I30</f>
        <v>1948648245</v>
      </c>
      <c r="I17" s="56"/>
      <c r="J17" s="2">
        <v>0</v>
      </c>
    </row>
    <row r="18" spans="1:11" ht="24" thickBot="1">
      <c r="A18" s="71" t="s">
        <v>47</v>
      </c>
      <c r="B18" s="56"/>
      <c r="C18" s="56"/>
      <c r="D18" s="56"/>
      <c r="E18" s="56"/>
      <c r="F18" s="56"/>
      <c r="G18" s="56"/>
      <c r="H18" s="100">
        <f>SUM(H16:H17)</f>
        <v>1984499462</v>
      </c>
      <c r="I18" s="56"/>
      <c r="J18" s="100">
        <f>SUM(J16:J17)</f>
        <v>1948648245</v>
      </c>
      <c r="K18" s="110"/>
    </row>
    <row r="19" spans="1:11" ht="24" thickTop="1">
      <c r="A19" s="56"/>
      <c r="B19" s="56"/>
      <c r="C19" s="56"/>
      <c r="D19" s="56"/>
      <c r="E19" s="56"/>
      <c r="F19" s="56"/>
      <c r="G19" s="56"/>
      <c r="H19" s="56"/>
      <c r="I19" s="56"/>
      <c r="J19" s="56"/>
    </row>
    <row r="20" spans="1:11">
      <c r="A20" s="56"/>
      <c r="B20" s="56"/>
      <c r="C20" s="56"/>
      <c r="D20" s="56"/>
      <c r="E20" s="56"/>
      <c r="G20" s="56"/>
      <c r="H20" s="56"/>
      <c r="I20" s="56"/>
      <c r="J20" s="95"/>
    </row>
    <row r="21" spans="1:11">
      <c r="A21" s="56"/>
      <c r="B21" s="56"/>
      <c r="C21" s="56"/>
      <c r="D21" s="56"/>
      <c r="E21" s="56"/>
      <c r="F21" s="56"/>
      <c r="G21" s="56"/>
      <c r="H21" s="56"/>
      <c r="I21" s="56"/>
      <c r="J21" s="56"/>
    </row>
    <row r="22" spans="1:11">
      <c r="A22" s="56"/>
      <c r="B22" s="56"/>
      <c r="C22" s="56"/>
      <c r="D22" s="56"/>
      <c r="E22" s="56"/>
      <c r="F22" s="56"/>
      <c r="G22" s="56"/>
      <c r="H22" s="56"/>
      <c r="I22" s="56"/>
      <c r="J22" s="56"/>
    </row>
    <row r="23" spans="1:11">
      <c r="A23" s="56"/>
      <c r="B23" s="56"/>
      <c r="C23" s="56"/>
      <c r="D23" s="56"/>
      <c r="E23" s="56"/>
      <c r="F23" s="56"/>
      <c r="G23" s="56"/>
      <c r="H23" s="56"/>
      <c r="I23" s="56"/>
      <c r="J23" s="56"/>
    </row>
    <row r="24" spans="1:11">
      <c r="A24" s="56"/>
      <c r="B24" s="56"/>
      <c r="C24" s="56"/>
      <c r="D24" s="56"/>
      <c r="E24" s="56"/>
      <c r="G24" s="56"/>
      <c r="H24" s="56"/>
      <c r="I24" s="56"/>
      <c r="J24" s="56"/>
    </row>
    <row r="25" spans="1:11">
      <c r="A25" s="56"/>
      <c r="B25" s="56"/>
      <c r="C25" s="56"/>
      <c r="D25" s="56"/>
      <c r="E25" s="56"/>
      <c r="G25" s="56"/>
      <c r="H25" s="56"/>
      <c r="I25" s="56"/>
      <c r="J25" s="56"/>
    </row>
    <row r="26" spans="1:11">
      <c r="A26" s="56"/>
      <c r="B26" s="56"/>
      <c r="C26" s="56"/>
      <c r="D26" s="56"/>
      <c r="E26" s="56"/>
      <c r="G26" s="56"/>
      <c r="H26" s="56"/>
      <c r="I26" s="56"/>
      <c r="J26" s="56"/>
    </row>
    <row r="27" spans="1:11">
      <c r="A27" s="56"/>
      <c r="B27" s="56"/>
      <c r="C27" s="56"/>
      <c r="D27" s="56"/>
      <c r="E27" s="56"/>
      <c r="G27" s="56"/>
      <c r="H27" s="56"/>
      <c r="I27" s="56"/>
      <c r="J27" s="56"/>
    </row>
    <row r="28" spans="1:11" ht="9" customHeight="1">
      <c r="A28" s="56"/>
      <c r="B28" s="56"/>
      <c r="C28" s="56"/>
      <c r="D28" s="56"/>
      <c r="E28" s="56"/>
      <c r="G28" s="56"/>
      <c r="H28" s="56"/>
      <c r="I28" s="56"/>
      <c r="J28" s="56"/>
    </row>
    <row r="29" spans="1:11">
      <c r="A29" s="56"/>
      <c r="B29" s="56"/>
      <c r="C29" s="56"/>
      <c r="D29" s="56"/>
      <c r="E29" s="56"/>
      <c r="G29" s="56"/>
      <c r="H29" s="56"/>
      <c r="I29" s="56"/>
      <c r="J29" s="56"/>
    </row>
    <row r="30" spans="1:11">
      <c r="A30" s="56"/>
      <c r="B30" s="56"/>
      <c r="C30" s="56"/>
      <c r="D30" s="56"/>
      <c r="E30" s="56"/>
      <c r="G30" s="56"/>
      <c r="H30" s="56"/>
      <c r="I30" s="56"/>
      <c r="J30" s="56"/>
    </row>
    <row r="31" spans="1:11">
      <c r="A31" s="56"/>
      <c r="B31" s="56"/>
      <c r="C31" s="56"/>
      <c r="D31" s="56"/>
      <c r="E31" s="56"/>
      <c r="G31" s="56"/>
      <c r="H31" s="56"/>
      <c r="I31" s="56"/>
      <c r="J31" s="56"/>
    </row>
    <row r="32" spans="1:11">
      <c r="A32" s="56"/>
      <c r="B32" s="56"/>
      <c r="C32" s="56"/>
      <c r="D32" s="56"/>
      <c r="E32" s="56"/>
      <c r="G32" s="56"/>
      <c r="H32" s="56"/>
      <c r="I32" s="56"/>
      <c r="J32" s="56"/>
    </row>
    <row r="33" spans="1:10">
      <c r="A33" s="56"/>
      <c r="B33" s="56"/>
      <c r="C33" s="56"/>
      <c r="D33" s="56"/>
      <c r="E33" s="56"/>
      <c r="G33" s="56"/>
      <c r="H33" s="56"/>
      <c r="I33" s="56"/>
      <c r="J33" s="56"/>
    </row>
    <row r="34" spans="1:10" ht="19.5" customHeight="1">
      <c r="A34" s="56"/>
      <c r="B34" s="56"/>
      <c r="C34" s="56"/>
      <c r="D34" s="56"/>
      <c r="E34" s="56"/>
      <c r="G34" s="56"/>
      <c r="H34" s="56"/>
      <c r="I34" s="56"/>
      <c r="J34" s="56"/>
    </row>
    <row r="35" spans="1:10">
      <c r="A35" s="56"/>
      <c r="B35" s="56"/>
      <c r="C35" s="56"/>
      <c r="D35" s="56"/>
      <c r="E35" s="56"/>
      <c r="G35" s="56"/>
      <c r="H35" s="56"/>
      <c r="I35" s="56"/>
      <c r="J35" s="56"/>
    </row>
    <row r="36" spans="1:10" ht="9" customHeight="1">
      <c r="A36" s="56"/>
      <c r="B36" s="56"/>
      <c r="C36" s="56"/>
      <c r="D36" s="56"/>
      <c r="E36" s="56"/>
      <c r="G36" s="56"/>
      <c r="H36" s="56"/>
      <c r="I36" s="56"/>
      <c r="J36" s="56"/>
    </row>
    <row r="37" spans="1:10">
      <c r="A37" s="56"/>
      <c r="B37" s="56"/>
      <c r="C37" s="56"/>
      <c r="D37" s="56"/>
      <c r="E37" s="56"/>
      <c r="G37" s="56"/>
      <c r="H37" s="56"/>
      <c r="I37" s="56"/>
      <c r="J37" s="56"/>
    </row>
    <row r="38" spans="1:10">
      <c r="A38" s="56"/>
      <c r="B38" s="56"/>
      <c r="C38" s="56"/>
      <c r="D38" s="56"/>
      <c r="E38" s="56"/>
      <c r="G38" s="56"/>
      <c r="H38" s="56"/>
      <c r="I38" s="56"/>
      <c r="J38" s="56"/>
    </row>
    <row r="39" spans="1:10">
      <c r="A39" s="56" t="s">
        <v>24</v>
      </c>
      <c r="B39" s="56"/>
      <c r="C39" s="56"/>
      <c r="D39" s="56"/>
      <c r="E39" s="56"/>
      <c r="F39" s="56"/>
      <c r="G39" s="56"/>
      <c r="H39" s="56"/>
      <c r="I39" s="56"/>
      <c r="J39" s="56"/>
    </row>
  </sheetData>
  <mergeCells count="1">
    <mergeCell ref="A2:K2"/>
  </mergeCells>
  <pageMargins left="0.9055118110236221" right="0.51181102362204722" top="0.51181102362204722" bottom="0.59055118110236227" header="0.11811023622047245" footer="0.11811023622047245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zoomScaleNormal="100" zoomScaleSheetLayoutView="100" workbookViewId="0">
      <selection sqref="A1:N1"/>
    </sheetView>
  </sheetViews>
  <sheetFormatPr defaultColWidth="8" defaultRowHeight="21"/>
  <cols>
    <col min="1" max="1" width="2.375" style="16" customWidth="1"/>
    <col min="2" max="2" width="1.875" style="16" customWidth="1"/>
    <col min="3" max="3" width="27.375" style="16" customWidth="1"/>
    <col min="4" max="4" width="0.75" style="16" customWidth="1"/>
    <col min="5" max="5" width="16.625" style="13" customWidth="1"/>
    <col min="6" max="6" width="0.75" style="14" customWidth="1"/>
    <col min="7" max="7" width="21.875" style="14" customWidth="1"/>
    <col min="8" max="8" width="0.75" style="37" customWidth="1"/>
    <col min="9" max="9" width="13.875" style="37" customWidth="1"/>
    <col min="10" max="10" width="0.75" style="37" customWidth="1"/>
    <col min="11" max="11" width="13.875" style="37" customWidth="1"/>
    <col min="12" max="12" width="0.75" style="37" customWidth="1"/>
    <col min="13" max="13" width="13.875" style="37" customWidth="1"/>
    <col min="14" max="14" width="0.75" style="37" customWidth="1"/>
    <col min="15" max="15" width="13.875" style="37" customWidth="1"/>
    <col min="16" max="16" width="0.75" style="37" customWidth="1"/>
    <col min="17" max="17" width="13.875" style="37" customWidth="1"/>
    <col min="18" max="18" width="0.75" style="37" customWidth="1"/>
    <col min="19" max="19" width="14" style="37" customWidth="1"/>
    <col min="20" max="20" width="8" style="16"/>
    <col min="21" max="21" width="10.375" style="16" bestFit="1" customWidth="1"/>
    <col min="22" max="16384" width="8" style="16"/>
  </cols>
  <sheetData>
    <row r="1" spans="1:19" s="9" customFormat="1" ht="19.5" customHeight="1">
      <c r="A1" s="130" t="s">
        <v>73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8"/>
      <c r="P1" s="8"/>
      <c r="Q1" s="8"/>
      <c r="R1" s="8"/>
      <c r="S1" s="8"/>
    </row>
    <row r="2" spans="1:19" s="9" customFormat="1" ht="19.5" customHeight="1">
      <c r="A2" s="8" t="s">
        <v>74</v>
      </c>
      <c r="B2" s="8"/>
      <c r="C2" s="8"/>
      <c r="D2" s="8"/>
      <c r="E2" s="10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s="9" customFormat="1" ht="19.5" customHeight="1">
      <c r="A3" s="8" t="s">
        <v>101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t="21" customHeight="1">
      <c r="A4" s="11"/>
      <c r="B4" s="12"/>
      <c r="C4" s="12"/>
      <c r="D4" s="12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</row>
    <row r="5" spans="1:19" ht="21" customHeight="1">
      <c r="A5" s="17" t="s">
        <v>81</v>
      </c>
      <c r="B5" s="17"/>
      <c r="C5" s="17"/>
      <c r="D5" s="17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ht="21" customHeight="1">
      <c r="A6" s="17"/>
      <c r="B6" s="17"/>
      <c r="C6" s="17"/>
      <c r="D6" s="17"/>
      <c r="H6" s="18"/>
      <c r="I6" s="131" t="s">
        <v>96</v>
      </c>
      <c r="J6" s="132"/>
      <c r="K6" s="132"/>
      <c r="L6" s="132"/>
      <c r="M6" s="132"/>
      <c r="N6" s="18"/>
      <c r="O6" s="131" t="s">
        <v>1</v>
      </c>
      <c r="P6" s="132"/>
      <c r="Q6" s="132"/>
      <c r="R6" s="132"/>
      <c r="S6" s="132"/>
    </row>
    <row r="7" spans="1:19" ht="21" customHeight="1">
      <c r="A7" s="17"/>
      <c r="B7" s="17"/>
      <c r="C7" s="17"/>
      <c r="D7" s="17"/>
      <c r="H7" s="18"/>
      <c r="I7" s="133" t="s">
        <v>26</v>
      </c>
      <c r="J7" s="133"/>
      <c r="K7" s="133"/>
      <c r="L7" s="133"/>
      <c r="M7" s="133"/>
      <c r="N7" s="109"/>
      <c r="O7" s="133" t="s">
        <v>26</v>
      </c>
      <c r="P7" s="133"/>
      <c r="Q7" s="133"/>
      <c r="R7" s="133"/>
      <c r="S7" s="133"/>
    </row>
    <row r="8" spans="1:19" ht="21" customHeight="1">
      <c r="A8" s="19"/>
      <c r="B8" s="19"/>
      <c r="C8" s="19"/>
      <c r="D8" s="19"/>
      <c r="E8" s="20"/>
      <c r="F8" s="21"/>
      <c r="G8" s="21"/>
      <c r="H8" s="22"/>
      <c r="I8" s="20"/>
      <c r="J8" s="22"/>
      <c r="K8" s="23" t="s">
        <v>78</v>
      </c>
      <c r="L8" s="22"/>
      <c r="M8" s="20" t="s">
        <v>48</v>
      </c>
      <c r="O8" s="20"/>
      <c r="P8" s="22"/>
      <c r="Q8" s="20"/>
      <c r="R8" s="22"/>
      <c r="S8" s="20" t="s">
        <v>48</v>
      </c>
    </row>
    <row r="9" spans="1:19" s="25" customFormat="1" ht="21" customHeight="1">
      <c r="A9" s="106" t="s">
        <v>49</v>
      </c>
      <c r="B9" s="103"/>
      <c r="C9" s="106"/>
      <c r="D9" s="106"/>
      <c r="E9" s="107" t="s">
        <v>50</v>
      </c>
      <c r="F9" s="108"/>
      <c r="G9" s="108" t="s">
        <v>51</v>
      </c>
      <c r="H9" s="108"/>
      <c r="I9" s="107" t="s">
        <v>52</v>
      </c>
      <c r="J9" s="108"/>
      <c r="K9" s="107" t="s">
        <v>53</v>
      </c>
      <c r="L9" s="108"/>
      <c r="M9" s="107" t="s">
        <v>54</v>
      </c>
      <c r="N9" s="108"/>
      <c r="O9" s="107" t="s">
        <v>52</v>
      </c>
      <c r="P9" s="108"/>
      <c r="Q9" s="107" t="s">
        <v>53</v>
      </c>
      <c r="R9" s="108"/>
      <c r="S9" s="107" t="s">
        <v>54</v>
      </c>
    </row>
    <row r="10" spans="1:19" ht="21" customHeight="1">
      <c r="A10" s="13"/>
      <c r="B10" s="13"/>
      <c r="C10" s="13"/>
      <c r="D10" s="11"/>
      <c r="G10" s="14" t="s">
        <v>55</v>
      </c>
      <c r="H10" s="14"/>
      <c r="I10" s="13" t="s">
        <v>125</v>
      </c>
      <c r="J10" s="14"/>
      <c r="K10" s="13" t="s">
        <v>125</v>
      </c>
      <c r="L10" s="14"/>
      <c r="M10" s="13" t="s">
        <v>56</v>
      </c>
      <c r="N10" s="14"/>
      <c r="O10" s="13" t="s">
        <v>125</v>
      </c>
      <c r="P10" s="14"/>
      <c r="Q10" s="13" t="s">
        <v>125</v>
      </c>
      <c r="R10" s="14"/>
      <c r="S10" s="13" t="s">
        <v>56</v>
      </c>
    </row>
    <row r="11" spans="1:19" ht="21" customHeight="1">
      <c r="A11" s="17" t="s">
        <v>107</v>
      </c>
      <c r="B11" s="13"/>
      <c r="C11" s="13"/>
      <c r="D11" s="11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21" customHeight="1">
      <c r="B12" s="16" t="s">
        <v>85</v>
      </c>
      <c r="D12" s="13"/>
      <c r="E12" s="13">
        <v>1251</v>
      </c>
      <c r="G12" s="26" t="s">
        <v>57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19">
      <c r="B13" s="129" t="s">
        <v>135</v>
      </c>
      <c r="C13" s="129"/>
      <c r="D13" s="129"/>
      <c r="E13" s="129"/>
      <c r="F13" s="129"/>
      <c r="G13" s="129"/>
      <c r="H13" s="18"/>
      <c r="I13" s="119">
        <f>1882000000+1043415</f>
        <v>1883043415</v>
      </c>
      <c r="J13" s="27"/>
      <c r="K13" s="27">
        <f>'5'!G10-K14</f>
        <v>1936000000</v>
      </c>
      <c r="L13" s="27"/>
      <c r="M13" s="28">
        <f>IFERROR(ROUND(K13/$K$28*100,2),0)</f>
        <v>96.47</v>
      </c>
      <c r="N13" s="27"/>
      <c r="O13" s="27">
        <v>1882000000</v>
      </c>
      <c r="P13" s="27"/>
      <c r="Q13" s="27">
        <v>1911000000</v>
      </c>
      <c r="R13" s="27"/>
      <c r="S13" s="28">
        <f>IFERROR(ROUND(Q13/$Q$28*100,2),0)</f>
        <v>99.93</v>
      </c>
    </row>
    <row r="14" spans="1:19">
      <c r="B14" s="118" t="s">
        <v>132</v>
      </c>
      <c r="C14" s="113"/>
      <c r="D14" s="113"/>
      <c r="E14" s="113"/>
      <c r="F14" s="113"/>
      <c r="G14" s="113"/>
      <c r="H14" s="18"/>
      <c r="I14" s="27">
        <v>0</v>
      </c>
      <c r="J14" s="27"/>
      <c r="K14" s="119">
        <f>'5'!G22</f>
        <v>19115100</v>
      </c>
      <c r="L14" s="27"/>
      <c r="M14" s="28">
        <f>IFERROR(ROUND(K14/$K$28*100,2),0)</f>
        <v>0.95</v>
      </c>
      <c r="N14" s="27"/>
      <c r="O14" s="27">
        <v>0</v>
      </c>
      <c r="P14" s="27"/>
      <c r="Q14" s="27">
        <v>0</v>
      </c>
      <c r="R14" s="27"/>
      <c r="S14" s="28">
        <v>0</v>
      </c>
    </row>
    <row r="15" spans="1:19" ht="21" customHeight="1">
      <c r="A15" s="17" t="s">
        <v>88</v>
      </c>
      <c r="D15" s="13"/>
      <c r="G15" s="26"/>
      <c r="H15" s="18"/>
      <c r="I15" s="29">
        <f>SUM(I13)</f>
        <v>1883043415</v>
      </c>
      <c r="J15" s="30"/>
      <c r="K15" s="29">
        <f>SUM(K13:K14)</f>
        <v>1955115100</v>
      </c>
      <c r="L15" s="30"/>
      <c r="M15" s="31">
        <f>SUM(M13:M14)</f>
        <v>97.42</v>
      </c>
      <c r="N15" s="30"/>
      <c r="O15" s="29">
        <f>SUM(O13)</f>
        <v>1882000000</v>
      </c>
      <c r="P15" s="30"/>
      <c r="Q15" s="29">
        <f>SUM(Q13)</f>
        <v>1911000000</v>
      </c>
      <c r="R15" s="30"/>
      <c r="S15" s="31">
        <f>SUM(S13)</f>
        <v>99.93</v>
      </c>
    </row>
    <row r="16" spans="1:19" ht="21" customHeight="1">
      <c r="B16" s="16" t="s">
        <v>20</v>
      </c>
      <c r="D16" s="13"/>
      <c r="G16" s="26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27" ht="21" customHeight="1">
      <c r="D17" s="13"/>
      <c r="E17" s="107" t="s">
        <v>58</v>
      </c>
      <c r="F17" s="108"/>
      <c r="G17" s="107" t="s">
        <v>59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27" ht="21" customHeight="1">
      <c r="D18" s="13"/>
      <c r="G18" s="14" t="s">
        <v>56</v>
      </c>
      <c r="H18" s="18"/>
      <c r="I18" s="18"/>
      <c r="J18" s="18"/>
      <c r="K18" s="18"/>
      <c r="L18" s="18"/>
      <c r="M18" s="32"/>
      <c r="N18" s="18"/>
      <c r="O18" s="18"/>
      <c r="P18" s="18"/>
      <c r="Q18" s="18"/>
      <c r="R18" s="18"/>
      <c r="S18" s="32"/>
    </row>
    <row r="19" spans="1:27">
      <c r="A19" s="17" t="s">
        <v>106</v>
      </c>
      <c r="B19" s="17"/>
      <c r="C19" s="17"/>
      <c r="D19" s="13"/>
      <c r="G19" s="26"/>
      <c r="H19" s="18"/>
      <c r="I19" s="33"/>
      <c r="J19" s="33"/>
      <c r="K19" s="33"/>
      <c r="L19" s="34"/>
      <c r="M19" s="35"/>
      <c r="N19" s="18"/>
      <c r="O19" s="33"/>
      <c r="P19" s="33"/>
      <c r="Q19" s="33"/>
      <c r="R19" s="34"/>
      <c r="S19" s="36"/>
      <c r="U19" s="37"/>
      <c r="V19" s="37"/>
      <c r="Y19" s="38"/>
      <c r="Z19" s="38"/>
      <c r="AA19" s="38"/>
    </row>
    <row r="20" spans="1:27" ht="21" customHeight="1">
      <c r="A20" s="17" t="s">
        <v>92</v>
      </c>
      <c r="D20" s="13"/>
      <c r="H20" s="18"/>
      <c r="I20" s="34"/>
      <c r="J20" s="34"/>
      <c r="K20" s="34"/>
      <c r="L20" s="34"/>
      <c r="M20" s="39"/>
      <c r="N20" s="18"/>
      <c r="O20" s="34"/>
      <c r="P20" s="34"/>
      <c r="Q20" s="34"/>
      <c r="R20" s="34"/>
      <c r="S20" s="39"/>
      <c r="Y20" s="38"/>
      <c r="Z20" s="38"/>
      <c r="AA20" s="38"/>
    </row>
    <row r="21" spans="1:27" ht="21" customHeight="1">
      <c r="A21" s="17"/>
      <c r="B21" s="16" t="s">
        <v>143</v>
      </c>
      <c r="D21" s="13"/>
      <c r="E21" s="14" t="s">
        <v>66</v>
      </c>
      <c r="G21" s="14" t="s">
        <v>66</v>
      </c>
      <c r="H21" s="18"/>
      <c r="I21" s="119">
        <v>50000000</v>
      </c>
      <c r="J21" s="119"/>
      <c r="K21" s="119">
        <v>50375621</v>
      </c>
      <c r="L21" s="27"/>
      <c r="M21" s="28">
        <f>IFERROR(ROUND(K21/$K$28*100,2),0)</f>
        <v>2.5099999999999998</v>
      </c>
      <c r="N21" s="27"/>
      <c r="O21" s="27">
        <v>0</v>
      </c>
      <c r="P21" s="27"/>
      <c r="Q21" s="27">
        <v>0</v>
      </c>
      <c r="R21" s="27"/>
      <c r="S21" s="27">
        <v>0</v>
      </c>
      <c r="Y21" s="38"/>
      <c r="Z21" s="38"/>
      <c r="AA21" s="38"/>
    </row>
    <row r="22" spans="1:27" ht="21" customHeight="1">
      <c r="A22" s="17" t="s">
        <v>94</v>
      </c>
      <c r="D22" s="13"/>
      <c r="G22" s="24"/>
      <c r="H22" s="24"/>
      <c r="I22" s="40"/>
      <c r="J22" s="41"/>
      <c r="K22" s="40"/>
      <c r="L22" s="40"/>
      <c r="M22" s="42"/>
      <c r="N22" s="18"/>
      <c r="O22" s="40"/>
      <c r="P22" s="41"/>
      <c r="Q22" s="40"/>
      <c r="R22" s="40"/>
      <c r="S22" s="42"/>
      <c r="Y22" s="38"/>
      <c r="Z22" s="38"/>
      <c r="AA22" s="38"/>
    </row>
    <row r="23" spans="1:27" ht="21" customHeight="1">
      <c r="A23" s="17"/>
      <c r="B23" s="16" t="s">
        <v>87</v>
      </c>
      <c r="D23" s="13"/>
      <c r="E23" s="46" t="s">
        <v>115</v>
      </c>
      <c r="G23" s="44">
        <v>0.45</v>
      </c>
      <c r="H23" s="45"/>
      <c r="I23" s="119">
        <f>+K23</f>
        <v>1308785</v>
      </c>
      <c r="J23" s="119"/>
      <c r="K23" s="119">
        <f>'5'!G9-'8'!K21</f>
        <v>1308785</v>
      </c>
      <c r="L23" s="27"/>
      <c r="M23" s="28">
        <f>IFERROR(ROUND(K23/$K$28*100,2),0)</f>
        <v>7.0000000000000007E-2</v>
      </c>
      <c r="N23" s="27"/>
      <c r="O23" s="27">
        <v>0</v>
      </c>
      <c r="P23" s="27"/>
      <c r="Q23" s="27">
        <v>0</v>
      </c>
      <c r="R23" s="27"/>
      <c r="S23" s="28">
        <v>0</v>
      </c>
      <c r="Y23" s="38"/>
      <c r="Z23" s="38"/>
      <c r="AA23" s="38"/>
    </row>
    <row r="24" spans="1:27" ht="21" customHeight="1">
      <c r="A24" s="17"/>
      <c r="C24" s="16" t="s">
        <v>114</v>
      </c>
      <c r="D24" s="13"/>
      <c r="E24" s="43"/>
      <c r="G24" s="44"/>
      <c r="H24" s="45"/>
      <c r="I24" s="27"/>
      <c r="J24" s="27"/>
      <c r="K24" s="27"/>
      <c r="L24" s="27"/>
      <c r="M24" s="28"/>
      <c r="N24" s="27"/>
      <c r="O24" s="27"/>
      <c r="P24" s="27"/>
      <c r="Q24" s="27"/>
      <c r="R24" s="27"/>
      <c r="S24" s="28"/>
      <c r="Y24" s="38"/>
      <c r="Z24" s="38"/>
      <c r="AA24" s="38"/>
    </row>
    <row r="25" spans="1:27" ht="22.5" customHeight="1">
      <c r="B25" s="16" t="s">
        <v>87</v>
      </c>
      <c r="C25" s="13"/>
      <c r="D25" s="13"/>
      <c r="E25" s="46" t="s">
        <v>86</v>
      </c>
      <c r="F25" s="11"/>
      <c r="G25" s="44">
        <v>0.8</v>
      </c>
      <c r="H25" s="11"/>
      <c r="I25" s="27">
        <v>0</v>
      </c>
      <c r="J25" s="27"/>
      <c r="K25" s="27">
        <v>0</v>
      </c>
      <c r="L25" s="27"/>
      <c r="M25" s="28">
        <v>0</v>
      </c>
      <c r="N25" s="27"/>
      <c r="O25" s="27">
        <f>+'5'!I9</f>
        <v>1300000</v>
      </c>
      <c r="P25" s="27"/>
      <c r="Q25" s="27">
        <v>1300000</v>
      </c>
      <c r="R25" s="27"/>
      <c r="S25" s="111">
        <f>IFERROR(ROUND(Q25/$Q$28*100,2),0)</f>
        <v>7.0000000000000007E-2</v>
      </c>
      <c r="Y25" s="38"/>
      <c r="Z25" s="38"/>
      <c r="AA25" s="38"/>
    </row>
    <row r="26" spans="1:27" ht="22.5" customHeight="1">
      <c r="C26" s="53" t="s">
        <v>114</v>
      </c>
      <c r="D26" s="13"/>
      <c r="E26" s="46"/>
      <c r="F26" s="11"/>
      <c r="G26" s="44"/>
      <c r="H26" s="11"/>
      <c r="I26" s="27"/>
      <c r="J26" s="27"/>
      <c r="K26" s="27"/>
      <c r="L26" s="27"/>
      <c r="M26" s="28"/>
      <c r="N26" s="27"/>
      <c r="O26" s="27"/>
      <c r="P26" s="27"/>
      <c r="Q26" s="27"/>
      <c r="R26" s="27"/>
      <c r="S26" s="111"/>
      <c r="Y26" s="38"/>
      <c r="Z26" s="38"/>
      <c r="AA26" s="38"/>
    </row>
    <row r="27" spans="1:27" ht="22.5" customHeight="1">
      <c r="A27" s="17" t="s">
        <v>89</v>
      </c>
      <c r="E27" s="16"/>
      <c r="F27" s="13"/>
      <c r="G27" s="47"/>
      <c r="H27" s="48"/>
      <c r="I27" s="3">
        <f>SUM(I21:I25)</f>
        <v>51308785</v>
      </c>
      <c r="J27" s="4"/>
      <c r="K27" s="3">
        <f>SUM(K21:K25)</f>
        <v>51684406</v>
      </c>
      <c r="L27" s="4"/>
      <c r="M27" s="5">
        <f>SUM(M21:M25)</f>
        <v>2.5799999999999996</v>
      </c>
      <c r="N27" s="4"/>
      <c r="O27" s="3">
        <f>SUM(O21:O25)</f>
        <v>1300000</v>
      </c>
      <c r="P27" s="4"/>
      <c r="Q27" s="3">
        <f>SUM(Q21:Q25)</f>
        <v>1300000</v>
      </c>
      <c r="R27" s="4"/>
      <c r="S27" s="5">
        <f>SUM(S25)</f>
        <v>7.0000000000000007E-2</v>
      </c>
      <c r="Y27" s="38"/>
      <c r="Z27" s="38"/>
      <c r="AA27" s="38"/>
    </row>
    <row r="28" spans="1:27" ht="22.5" customHeight="1" thickBot="1">
      <c r="A28" s="17" t="s">
        <v>60</v>
      </c>
      <c r="E28" s="16"/>
      <c r="F28" s="13"/>
      <c r="G28" s="47"/>
      <c r="H28" s="48"/>
      <c r="I28" s="6">
        <f>SUM(I27,I15)</f>
        <v>1934352200</v>
      </c>
      <c r="J28" s="4"/>
      <c r="K28" s="6">
        <f>SUM(K27,K15)</f>
        <v>2006799506</v>
      </c>
      <c r="L28" s="4"/>
      <c r="M28" s="7">
        <f>SUM(M27,M15)</f>
        <v>100</v>
      </c>
      <c r="N28" s="4"/>
      <c r="O28" s="6">
        <f>SUM(O27,O15)</f>
        <v>1883300000</v>
      </c>
      <c r="P28" s="4"/>
      <c r="Q28" s="6">
        <f>SUM(Q27,Q15)</f>
        <v>1912300000</v>
      </c>
      <c r="R28" s="4"/>
      <c r="S28" s="7">
        <f>SUM(S27,S15)</f>
        <v>100</v>
      </c>
      <c r="Y28" s="38"/>
      <c r="Z28" s="38"/>
      <c r="AA28" s="38"/>
    </row>
    <row r="29" spans="1:27" ht="5.45" customHeight="1" thickTop="1">
      <c r="A29" s="17"/>
      <c r="E29" s="16"/>
      <c r="F29" s="13"/>
      <c r="G29" s="47"/>
      <c r="H29" s="48"/>
      <c r="I29" s="4"/>
      <c r="J29" s="4"/>
      <c r="K29" s="4"/>
      <c r="L29" s="4"/>
      <c r="M29" s="52"/>
      <c r="N29" s="4"/>
      <c r="O29" s="4"/>
      <c r="P29" s="4"/>
      <c r="Q29" s="4"/>
      <c r="R29" s="4"/>
      <c r="S29" s="52"/>
      <c r="Y29" s="38"/>
      <c r="Z29" s="38"/>
      <c r="AA29" s="38"/>
    </row>
    <row r="30" spans="1:27">
      <c r="A30" s="17"/>
      <c r="E30" s="16"/>
      <c r="F30" s="13"/>
      <c r="G30" s="47"/>
      <c r="H30" s="48"/>
      <c r="I30" s="4"/>
      <c r="J30" s="4"/>
      <c r="K30" s="4"/>
      <c r="L30" s="4"/>
      <c r="M30" s="52"/>
      <c r="N30" s="4"/>
      <c r="O30" s="4"/>
      <c r="P30" s="4"/>
      <c r="Q30" s="4"/>
      <c r="R30" s="4"/>
      <c r="S30" s="52"/>
      <c r="Y30" s="38"/>
      <c r="Z30" s="38"/>
      <c r="AA30" s="38"/>
    </row>
    <row r="31" spans="1:27">
      <c r="A31" s="37" t="s">
        <v>24</v>
      </c>
      <c r="E31" s="16"/>
      <c r="F31" s="16"/>
      <c r="G31" s="49"/>
      <c r="H31" s="49"/>
      <c r="I31" s="34"/>
      <c r="J31" s="50"/>
      <c r="K31" s="34"/>
      <c r="L31" s="34"/>
      <c r="M31" s="39"/>
      <c r="N31" s="16"/>
      <c r="O31" s="34"/>
      <c r="P31" s="50"/>
      <c r="Q31" s="34"/>
      <c r="R31" s="34"/>
      <c r="S31" s="51">
        <v>8</v>
      </c>
      <c r="Y31" s="38"/>
      <c r="Z31" s="38"/>
      <c r="AA31" s="38"/>
    </row>
  </sheetData>
  <mergeCells count="6">
    <mergeCell ref="B13:G13"/>
    <mergeCell ref="A1:N1"/>
    <mergeCell ref="I6:M6"/>
    <mergeCell ref="O6:S6"/>
    <mergeCell ref="I7:M7"/>
    <mergeCell ref="O7:S7"/>
  </mergeCells>
  <pageMargins left="0.9055118110236221" right="0.59055118110236227" top="0.70866141732283472" bottom="0.59055118110236227" header="0.11811023622047245" footer="0.11811023622047245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zoomScaleSheetLayoutView="100" workbookViewId="0"/>
  </sheetViews>
  <sheetFormatPr defaultColWidth="9" defaultRowHeight="21"/>
  <cols>
    <col min="1" max="1" width="1.875" style="55" customWidth="1"/>
    <col min="2" max="2" width="9" style="55" customWidth="1"/>
    <col min="3" max="3" width="7.125" style="55" customWidth="1"/>
    <col min="4" max="4" width="9" style="55"/>
    <col min="5" max="5" width="6.375" style="55" customWidth="1"/>
    <col min="6" max="6" width="5.875" style="55" customWidth="1"/>
    <col min="7" max="7" width="12.75" style="55" customWidth="1"/>
    <col min="8" max="8" width="9.75" style="55" customWidth="1"/>
    <col min="9" max="9" width="19.625" style="55" customWidth="1"/>
    <col min="10" max="10" width="1.75" style="55" customWidth="1"/>
    <col min="11" max="11" width="19.625" style="55" customWidth="1"/>
    <col min="12" max="16384" width="9" style="55"/>
  </cols>
  <sheetData>
    <row r="1" spans="1:12">
      <c r="K1" s="55">
        <v>9</v>
      </c>
    </row>
    <row r="2" spans="1:12">
      <c r="A2" s="120" t="s">
        <v>67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2">
      <c r="A3" s="97" t="s">
        <v>75</v>
      </c>
      <c r="B3" s="57"/>
      <c r="C3" s="57"/>
      <c r="D3" s="57"/>
      <c r="E3" s="68"/>
      <c r="F3" s="57"/>
      <c r="G3" s="57"/>
      <c r="H3" s="57"/>
      <c r="I3" s="57"/>
      <c r="J3" s="57"/>
      <c r="K3" s="57"/>
    </row>
    <row r="4" spans="1:12" s="96" customFormat="1" ht="23.25">
      <c r="A4" s="57" t="s">
        <v>100</v>
      </c>
      <c r="B4" s="57"/>
      <c r="C4" s="57"/>
      <c r="D4" s="57"/>
      <c r="E4" s="68"/>
      <c r="F4" s="57"/>
      <c r="G4" s="57"/>
      <c r="H4" s="57"/>
      <c r="I4" s="57"/>
      <c r="J4" s="57"/>
    </row>
    <row r="5" spans="1:12">
      <c r="A5" s="58"/>
      <c r="B5" s="58"/>
      <c r="C5" s="58"/>
      <c r="D5" s="58"/>
      <c r="E5" s="58"/>
      <c r="F5" s="58"/>
      <c r="G5" s="58"/>
      <c r="H5" s="58"/>
      <c r="I5" s="58"/>
      <c r="J5" s="58"/>
      <c r="K5" s="83" t="s">
        <v>97</v>
      </c>
      <c r="L5" s="56"/>
    </row>
    <row r="6" spans="1:12">
      <c r="A6" s="57"/>
      <c r="B6" s="57"/>
      <c r="C6" s="57"/>
      <c r="D6" s="57"/>
      <c r="E6" s="57"/>
      <c r="F6" s="57"/>
      <c r="G6" s="57"/>
      <c r="H6" s="57"/>
      <c r="I6" s="67" t="s">
        <v>111</v>
      </c>
      <c r="J6" s="59"/>
      <c r="K6" s="104" t="s">
        <v>110</v>
      </c>
      <c r="L6" s="56"/>
    </row>
    <row r="7" spans="1:12">
      <c r="A7" s="57"/>
      <c r="B7" s="57"/>
      <c r="C7" s="57"/>
      <c r="D7" s="57"/>
      <c r="E7" s="57"/>
      <c r="F7" s="57"/>
      <c r="G7" s="57"/>
      <c r="H7" s="67"/>
      <c r="I7" s="67" t="s">
        <v>112</v>
      </c>
      <c r="J7" s="59"/>
      <c r="K7" s="105" t="s">
        <v>108</v>
      </c>
      <c r="L7" s="56"/>
    </row>
    <row r="8" spans="1:12">
      <c r="A8" s="58"/>
      <c r="B8" s="58"/>
      <c r="C8" s="58"/>
      <c r="D8" s="58"/>
      <c r="E8" s="57"/>
      <c r="F8" s="57"/>
      <c r="G8" s="58"/>
      <c r="H8" s="62" t="s">
        <v>25</v>
      </c>
      <c r="I8" s="115">
        <v>2025</v>
      </c>
      <c r="J8" s="87"/>
      <c r="K8" s="98" t="s">
        <v>109</v>
      </c>
      <c r="L8" s="56"/>
    </row>
    <row r="9" spans="1:12">
      <c r="A9" s="101" t="s">
        <v>61</v>
      </c>
      <c r="B9" s="66"/>
      <c r="C9" s="66"/>
      <c r="D9" s="56"/>
      <c r="E9" s="66"/>
      <c r="F9" s="66"/>
      <c r="G9" s="66"/>
      <c r="H9" s="66"/>
      <c r="I9" s="56"/>
      <c r="J9" s="56"/>
      <c r="K9" s="99"/>
      <c r="L9" s="56"/>
    </row>
    <row r="10" spans="1:12">
      <c r="A10" s="56" t="s">
        <v>44</v>
      </c>
      <c r="B10" s="56"/>
      <c r="C10" s="56"/>
      <c r="D10" s="56"/>
      <c r="E10" s="56"/>
      <c r="F10" s="56"/>
      <c r="G10" s="56"/>
      <c r="H10" s="56"/>
      <c r="I10" s="56">
        <f>'6'!H30</f>
        <v>81751217</v>
      </c>
      <c r="J10" s="56"/>
      <c r="K10" s="1">
        <f>'6'!J30</f>
        <v>34673172</v>
      </c>
      <c r="L10" s="56"/>
    </row>
    <row r="11" spans="1:12">
      <c r="A11" s="56" t="s">
        <v>76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</row>
    <row r="12" spans="1:12">
      <c r="A12" s="56"/>
      <c r="B12" s="56" t="s">
        <v>82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</row>
    <row r="13" spans="1:12">
      <c r="A13" s="56"/>
      <c r="B13" s="56" t="s">
        <v>90</v>
      </c>
      <c r="C13" s="56"/>
      <c r="D13" s="56"/>
      <c r="E13" s="56"/>
      <c r="F13" s="56"/>
      <c r="G13" s="56"/>
      <c r="H13" s="72">
        <v>6</v>
      </c>
      <c r="I13" s="1">
        <v>-50000000</v>
      </c>
      <c r="J13" s="56"/>
      <c r="K13" s="1">
        <v>0</v>
      </c>
      <c r="L13" s="56"/>
    </row>
    <row r="14" spans="1:12">
      <c r="A14" s="56"/>
      <c r="B14" s="56" t="s">
        <v>91</v>
      </c>
      <c r="C14" s="56"/>
      <c r="D14" s="56"/>
      <c r="E14" s="56"/>
      <c r="F14" s="56"/>
      <c r="G14" s="56"/>
      <c r="H14" s="72">
        <v>6</v>
      </c>
      <c r="I14" s="1">
        <v>-8785</v>
      </c>
      <c r="J14" s="56"/>
      <c r="K14" s="1">
        <v>-1300000</v>
      </c>
      <c r="L14" s="56"/>
    </row>
    <row r="15" spans="1:12">
      <c r="A15" s="56"/>
      <c r="B15" s="56" t="s">
        <v>93</v>
      </c>
      <c r="C15" s="56"/>
      <c r="D15" s="56"/>
      <c r="E15" s="56"/>
      <c r="F15" s="56"/>
      <c r="G15" s="56"/>
      <c r="H15" s="72">
        <v>7</v>
      </c>
      <c r="I15" s="1">
        <v>-1043415</v>
      </c>
      <c r="J15" s="56"/>
      <c r="K15" s="1">
        <v>0</v>
      </c>
      <c r="L15" s="56"/>
    </row>
    <row r="16" spans="1:12">
      <c r="A16" s="56"/>
      <c r="B16" s="56" t="s">
        <v>124</v>
      </c>
      <c r="C16" s="56"/>
      <c r="D16" s="56"/>
      <c r="E16" s="56"/>
      <c r="F16" s="56"/>
      <c r="G16" s="56"/>
      <c r="H16" s="72"/>
      <c r="I16" s="1">
        <v>914955</v>
      </c>
      <c r="J16" s="56"/>
      <c r="K16" s="1"/>
      <c r="L16" s="56"/>
    </row>
    <row r="17" spans="1:12">
      <c r="A17" s="56"/>
      <c r="B17" s="56" t="s">
        <v>126</v>
      </c>
      <c r="C17" s="56"/>
      <c r="D17" s="56"/>
      <c r="E17" s="56"/>
      <c r="F17" s="56"/>
      <c r="G17" s="56"/>
      <c r="H17" s="56"/>
      <c r="I17" s="1">
        <v>1021300</v>
      </c>
      <c r="J17" s="56"/>
      <c r="K17" s="1">
        <v>-2192255</v>
      </c>
      <c r="L17" s="56"/>
    </row>
    <row r="18" spans="1:12">
      <c r="A18" s="56"/>
      <c r="B18" s="56" t="s">
        <v>136</v>
      </c>
      <c r="C18" s="56"/>
      <c r="D18" s="56"/>
      <c r="E18" s="56"/>
      <c r="F18" s="56"/>
      <c r="G18" s="56"/>
      <c r="H18" s="56"/>
      <c r="I18" s="1">
        <v>3778</v>
      </c>
      <c r="J18" s="56"/>
      <c r="K18" s="1">
        <v>2079</v>
      </c>
      <c r="L18" s="56"/>
    </row>
    <row r="19" spans="1:12">
      <c r="A19" s="56"/>
      <c r="B19" s="56" t="s">
        <v>127</v>
      </c>
      <c r="C19" s="56"/>
      <c r="D19" s="56"/>
      <c r="E19" s="56"/>
      <c r="F19" s="56"/>
      <c r="G19" s="56"/>
      <c r="H19" s="56"/>
      <c r="I19" s="1">
        <v>2283561</v>
      </c>
      <c r="J19" s="56"/>
      <c r="K19" s="1">
        <v>-9561</v>
      </c>
      <c r="L19" s="56"/>
    </row>
    <row r="20" spans="1:12">
      <c r="A20" s="56"/>
      <c r="B20" s="56" t="s">
        <v>128</v>
      </c>
      <c r="C20" s="56"/>
      <c r="D20" s="56"/>
      <c r="E20" s="56"/>
      <c r="F20" s="56"/>
      <c r="G20" s="56"/>
      <c r="H20" s="56"/>
      <c r="I20" s="1">
        <v>-241612</v>
      </c>
      <c r="J20" s="56"/>
      <c r="K20" s="1">
        <v>346064</v>
      </c>
      <c r="L20" s="56"/>
    </row>
    <row r="21" spans="1:12">
      <c r="A21" s="56"/>
      <c r="B21" s="56" t="s">
        <v>129</v>
      </c>
      <c r="C21" s="56"/>
      <c r="D21" s="56"/>
      <c r="E21" s="56"/>
      <c r="F21" s="56"/>
      <c r="G21" s="56"/>
      <c r="H21" s="56"/>
      <c r="I21" s="1">
        <v>-280553</v>
      </c>
      <c r="J21" s="56"/>
      <c r="K21" s="1">
        <v>535408</v>
      </c>
      <c r="L21" s="56"/>
    </row>
    <row r="22" spans="1:12">
      <c r="A22" s="56"/>
      <c r="B22" s="56" t="s">
        <v>141</v>
      </c>
      <c r="C22" s="56"/>
      <c r="D22" s="56"/>
      <c r="E22" s="56"/>
      <c r="F22" s="56"/>
      <c r="G22" s="56"/>
      <c r="H22" s="81"/>
      <c r="I22" s="1">
        <v>-4184701</v>
      </c>
      <c r="J22" s="81"/>
      <c r="K22" s="1">
        <v>7292213</v>
      </c>
      <c r="L22" s="56"/>
    </row>
    <row r="23" spans="1:12">
      <c r="A23" s="56"/>
      <c r="B23" s="56" t="s">
        <v>130</v>
      </c>
      <c r="C23" s="56"/>
      <c r="D23" s="56"/>
      <c r="E23" s="56"/>
      <c r="F23" s="56"/>
      <c r="G23" s="56"/>
      <c r="H23" s="56"/>
      <c r="I23" s="1">
        <v>456534</v>
      </c>
      <c r="J23" s="56"/>
      <c r="K23" s="1">
        <v>-214760</v>
      </c>
      <c r="L23" s="56"/>
    </row>
    <row r="24" spans="1:12">
      <c r="A24" s="56"/>
      <c r="B24" s="56" t="s">
        <v>142</v>
      </c>
      <c r="C24" s="56"/>
      <c r="D24" s="56"/>
      <c r="E24" s="56"/>
      <c r="F24" s="56"/>
      <c r="G24" s="56"/>
      <c r="H24" s="56"/>
      <c r="I24" s="1">
        <v>-478603</v>
      </c>
      <c r="J24" s="56"/>
      <c r="K24" s="1">
        <v>354885</v>
      </c>
      <c r="L24" s="56"/>
    </row>
    <row r="25" spans="1:12">
      <c r="A25" s="56"/>
      <c r="B25" s="56" t="s">
        <v>62</v>
      </c>
      <c r="C25" s="56"/>
      <c r="D25" s="56"/>
      <c r="E25" s="56"/>
      <c r="F25" s="56"/>
      <c r="G25" s="56"/>
      <c r="H25" s="56"/>
      <c r="I25" s="1">
        <v>816934</v>
      </c>
      <c r="J25" s="56"/>
      <c r="K25" s="1">
        <v>120826</v>
      </c>
      <c r="L25" s="56"/>
    </row>
    <row r="26" spans="1:12">
      <c r="A26" s="56"/>
      <c r="B26" s="56" t="s">
        <v>63</v>
      </c>
      <c r="C26" s="56"/>
      <c r="D26" s="56"/>
      <c r="E26" s="56"/>
      <c r="F26" s="56"/>
      <c r="G26" s="56"/>
      <c r="H26" s="56"/>
      <c r="I26" s="2">
        <v>-23022608</v>
      </c>
      <c r="J26" s="56"/>
      <c r="K26" s="2">
        <v>-29535408</v>
      </c>
      <c r="L26" s="56"/>
    </row>
    <row r="27" spans="1:12">
      <c r="A27" s="71" t="s">
        <v>133</v>
      </c>
      <c r="B27" s="56"/>
      <c r="C27" s="56"/>
      <c r="D27" s="56"/>
      <c r="E27" s="56"/>
      <c r="F27" s="56"/>
      <c r="G27" s="56"/>
      <c r="H27" s="56"/>
      <c r="I27" s="2">
        <f>SUM(I10:I11,I13:I26)</f>
        <v>7988002</v>
      </c>
      <c r="J27" s="56"/>
      <c r="K27" s="2">
        <f>SUM(K10:K11,K13:K26)</f>
        <v>10072663</v>
      </c>
      <c r="L27" s="56"/>
    </row>
    <row r="28" spans="1:12">
      <c r="A28" s="71" t="s">
        <v>83</v>
      </c>
      <c r="B28" s="56"/>
      <c r="C28" s="56"/>
      <c r="D28" s="56"/>
      <c r="E28" s="56"/>
      <c r="F28" s="56"/>
      <c r="G28" s="56"/>
      <c r="H28" s="56"/>
      <c r="I28" s="1"/>
      <c r="J28" s="56"/>
      <c r="K28" s="1"/>
      <c r="L28" s="56"/>
    </row>
    <row r="29" spans="1:12">
      <c r="A29" s="56" t="s">
        <v>116</v>
      </c>
      <c r="B29" s="56"/>
      <c r="C29" s="56"/>
      <c r="D29" s="56"/>
      <c r="E29" s="56"/>
      <c r="F29" s="56"/>
      <c r="G29" s="56"/>
      <c r="H29" s="56"/>
      <c r="I29" s="1">
        <v>0</v>
      </c>
      <c r="J29" s="56"/>
      <c r="K29" s="1">
        <v>54227628</v>
      </c>
      <c r="L29" s="56"/>
    </row>
    <row r="30" spans="1:12">
      <c r="A30" s="56" t="s">
        <v>77</v>
      </c>
      <c r="B30" s="56"/>
      <c r="C30" s="56"/>
      <c r="D30" s="56"/>
      <c r="E30" s="56"/>
      <c r="F30" s="56"/>
      <c r="G30" s="56"/>
      <c r="H30" s="56"/>
      <c r="I30" s="1">
        <v>-45900000</v>
      </c>
      <c r="J30" s="56"/>
      <c r="K30" s="1">
        <f>+'7'!J15</f>
        <v>0</v>
      </c>
      <c r="L30" s="56"/>
    </row>
    <row r="31" spans="1:12">
      <c r="A31" s="56" t="s">
        <v>120</v>
      </c>
      <c r="B31" s="56"/>
      <c r="C31" s="56"/>
      <c r="D31" s="56"/>
      <c r="E31" s="56"/>
      <c r="F31" s="56"/>
      <c r="G31" s="56"/>
      <c r="H31" s="56"/>
      <c r="I31" s="2">
        <v>-1944000</v>
      </c>
      <c r="J31" s="56"/>
      <c r="K31" s="2">
        <v>0</v>
      </c>
      <c r="L31" s="56"/>
    </row>
    <row r="32" spans="1:12">
      <c r="A32" s="71" t="s">
        <v>134</v>
      </c>
      <c r="B32" s="56"/>
      <c r="C32" s="56"/>
      <c r="D32" s="56"/>
      <c r="E32" s="56"/>
      <c r="F32" s="56"/>
      <c r="G32" s="56"/>
      <c r="H32" s="56"/>
      <c r="I32" s="2">
        <f>SUM(I29:I31)</f>
        <v>-47844000</v>
      </c>
      <c r="J32" s="56"/>
      <c r="K32" s="2">
        <f>SUM(K29:K30)</f>
        <v>54227628</v>
      </c>
      <c r="L32" s="56"/>
    </row>
    <row r="33" spans="1:12">
      <c r="A33" s="71" t="s">
        <v>138</v>
      </c>
      <c r="B33" s="56"/>
      <c r="C33" s="56"/>
      <c r="D33" s="56"/>
      <c r="E33" s="56"/>
      <c r="F33" s="56"/>
      <c r="G33" s="56"/>
      <c r="H33" s="56"/>
      <c r="I33" s="1">
        <f>SUM(I27,I32)</f>
        <v>-39855998</v>
      </c>
      <c r="J33" s="56"/>
      <c r="K33" s="1">
        <f>SUM(K27,K32)</f>
        <v>64300291</v>
      </c>
      <c r="L33" s="56"/>
    </row>
    <row r="34" spans="1:12">
      <c r="A34" s="56" t="s">
        <v>139</v>
      </c>
      <c r="B34" s="56"/>
      <c r="C34" s="56"/>
      <c r="D34" s="56"/>
      <c r="E34" s="56"/>
      <c r="F34" s="56"/>
      <c r="G34" s="56"/>
      <c r="H34" s="81"/>
      <c r="I34" s="2">
        <f>'5'!I11</f>
        <v>64300291</v>
      </c>
      <c r="J34" s="81"/>
      <c r="K34" s="2">
        <v>0</v>
      </c>
      <c r="L34" s="56"/>
    </row>
    <row r="35" spans="1:12" ht="21.75" thickBot="1">
      <c r="A35" s="71" t="s">
        <v>140</v>
      </c>
      <c r="B35" s="56"/>
      <c r="C35" s="56"/>
      <c r="D35" s="56"/>
      <c r="E35" s="56"/>
      <c r="F35" s="56"/>
      <c r="G35" s="56"/>
      <c r="H35" s="72">
        <v>8</v>
      </c>
      <c r="I35" s="102">
        <f>SUM(I33:I34)</f>
        <v>24444293</v>
      </c>
      <c r="J35" s="56"/>
      <c r="K35" s="102">
        <f>SUM(K33:K34)</f>
        <v>64300291</v>
      </c>
      <c r="L35" s="56"/>
    </row>
    <row r="36" spans="1:12" ht="21.75" thickTop="1">
      <c r="A36" s="71"/>
      <c r="B36" s="56"/>
      <c r="C36" s="56"/>
      <c r="D36" s="56"/>
      <c r="E36" s="56"/>
      <c r="F36" s="56"/>
      <c r="G36" s="56"/>
      <c r="H36" s="72"/>
      <c r="I36" s="56"/>
      <c r="J36" s="56"/>
      <c r="K36" s="56"/>
      <c r="L36" s="56"/>
    </row>
    <row r="37" spans="1:12">
      <c r="A37" s="71" t="s">
        <v>64</v>
      </c>
      <c r="B37" s="56"/>
      <c r="C37" s="56"/>
      <c r="D37" s="56"/>
      <c r="E37" s="56"/>
      <c r="F37" s="56"/>
      <c r="G37" s="56"/>
      <c r="H37" s="56"/>
      <c r="I37" s="56"/>
      <c r="J37" s="56"/>
      <c r="K37" s="77"/>
      <c r="L37" s="56"/>
    </row>
    <row r="38" spans="1:12">
      <c r="A38" s="56" t="s">
        <v>65</v>
      </c>
      <c r="B38" s="56"/>
      <c r="C38" s="56"/>
      <c r="D38" s="56"/>
      <c r="E38" s="56"/>
      <c r="F38" s="56"/>
      <c r="G38" s="56"/>
      <c r="H38" s="56"/>
      <c r="I38" s="56"/>
      <c r="J38" s="56"/>
      <c r="K38" s="77"/>
      <c r="L38" s="56"/>
    </row>
    <row r="39" spans="1:12">
      <c r="A39" s="56" t="s">
        <v>66</v>
      </c>
      <c r="B39" s="56" t="s">
        <v>118</v>
      </c>
      <c r="C39" s="56"/>
      <c r="D39" s="56"/>
      <c r="E39" s="56"/>
      <c r="F39" s="56"/>
      <c r="G39" s="56"/>
      <c r="H39" s="56"/>
      <c r="I39" s="77">
        <v>-76808</v>
      </c>
      <c r="J39" s="56"/>
      <c r="K39" s="77">
        <v>-357361</v>
      </c>
      <c r="L39" s="56"/>
    </row>
    <row r="40" spans="1:12">
      <c r="A40" s="56" t="s">
        <v>66</v>
      </c>
      <c r="B40" s="56" t="s">
        <v>119</v>
      </c>
      <c r="D40" s="56"/>
      <c r="E40" s="56"/>
      <c r="F40" s="56"/>
      <c r="G40" s="56"/>
      <c r="H40" s="56"/>
      <c r="I40" s="1">
        <v>0</v>
      </c>
      <c r="K40" s="1">
        <v>1882000000</v>
      </c>
      <c r="L40" s="56"/>
    </row>
    <row r="41" spans="1:12">
      <c r="A41" s="56" t="s">
        <v>66</v>
      </c>
      <c r="B41" s="56" t="s">
        <v>117</v>
      </c>
      <c r="D41" s="56"/>
      <c r="E41" s="56"/>
      <c r="F41" s="56"/>
      <c r="G41" s="56"/>
      <c r="I41" s="1">
        <v>0</v>
      </c>
      <c r="K41" s="1">
        <v>22252555</v>
      </c>
      <c r="L41" s="56"/>
    </row>
    <row r="42" spans="1:12">
      <c r="A42" s="56"/>
      <c r="B42" s="56"/>
      <c r="D42" s="56"/>
      <c r="E42" s="56"/>
      <c r="F42" s="56"/>
      <c r="G42" s="56"/>
      <c r="I42" s="1"/>
      <c r="K42" s="1"/>
      <c r="L42" s="56"/>
    </row>
    <row r="43" spans="1:12" ht="14.25" customHeight="1">
      <c r="A43" s="56"/>
      <c r="B43" s="56"/>
      <c r="D43" s="56"/>
      <c r="E43" s="56"/>
      <c r="F43" s="56"/>
      <c r="G43" s="56"/>
      <c r="I43" s="1"/>
      <c r="K43" s="1"/>
      <c r="L43" s="56"/>
    </row>
    <row r="44" spans="1:12">
      <c r="A44" s="56" t="s">
        <v>24</v>
      </c>
      <c r="B44" s="56"/>
      <c r="C44" s="56"/>
      <c r="D44" s="56"/>
      <c r="E44" s="56"/>
      <c r="F44" s="56"/>
      <c r="G44" s="56"/>
      <c r="K44" s="56"/>
      <c r="L44" s="56"/>
    </row>
  </sheetData>
  <mergeCells count="1">
    <mergeCell ref="A2:K2"/>
  </mergeCells>
  <pageMargins left="0.9055118110236221" right="0.51181102362204722" top="0.51181102362204722" bottom="0.59055118110236227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5</vt:lpstr>
      <vt:lpstr>6</vt:lpstr>
      <vt:lpstr>7</vt:lpstr>
      <vt:lpstr>8</vt:lpstr>
      <vt:lpstr>9</vt:lpstr>
      <vt:lpstr>'5'!Print_Area</vt:lpstr>
      <vt:lpstr>'6'!Print_Area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Audit9-CREAM</dc:creator>
  <cp:lastModifiedBy>Naphat Asawaphirom</cp:lastModifiedBy>
  <cp:lastPrinted>2026-02-10T06:01:05Z</cp:lastPrinted>
  <dcterms:created xsi:type="dcterms:W3CDTF">2025-05-03T12:17:46Z</dcterms:created>
  <dcterms:modified xsi:type="dcterms:W3CDTF">2026-02-10T09:39:38Z</dcterms:modified>
</cp:coreProperties>
</file>